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90" activeTab="2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/>
  <c r="J9" i="13"/>
  <c r="L6"/>
  <c r="J6"/>
  <c r="L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D13" i="23" s="1"/>
  <c r="Y3" i="24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3" i="2"/>
  <c r="B251"/>
  <c r="B209"/>
  <c r="B167"/>
  <c r="B125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3"/>
  <c r="Y326" s="1"/>
  <c r="C332"/>
  <c r="AK331"/>
  <c r="AJ331"/>
  <c r="AG331"/>
  <c r="J326" s="1"/>
  <c r="AE331"/>
  <c r="L326" s="1"/>
  <c r="D330" s="1"/>
  <c r="C331"/>
  <c r="W331" s="1"/>
  <c r="AK330"/>
  <c r="AJ330"/>
  <c r="AG330"/>
  <c r="O328" s="1"/>
  <c r="G332" s="1"/>
  <c r="AE330"/>
  <c r="M328" s="1"/>
  <c r="I332" s="1"/>
  <c r="N330"/>
  <c r="K332" s="1"/>
  <c r="C330"/>
  <c r="AK329"/>
  <c r="AJ329"/>
  <c r="AG329"/>
  <c r="I326" s="1"/>
  <c r="AE329"/>
  <c r="G326" s="1"/>
  <c r="F328" s="1"/>
  <c r="C329"/>
  <c r="W327" s="1"/>
  <c r="AK328"/>
  <c r="AJ328"/>
  <c r="AG328"/>
  <c r="M330" s="1"/>
  <c r="L332" s="1"/>
  <c r="AE328"/>
  <c r="O330" s="1"/>
  <c r="J332" s="1"/>
  <c r="N328"/>
  <c r="H332" s="1"/>
  <c r="K328"/>
  <c r="H330" s="1"/>
  <c r="C328"/>
  <c r="AK327"/>
  <c r="AJ327"/>
  <c r="AG327"/>
  <c r="L328" s="1"/>
  <c r="G330" s="1"/>
  <c r="AE327"/>
  <c r="J328" s="1"/>
  <c r="I330" s="1"/>
  <c r="C327"/>
  <c r="W329" s="1"/>
  <c r="AK326"/>
  <c r="AJ326"/>
  <c r="AG326"/>
  <c r="O326" s="1"/>
  <c r="D332" s="1"/>
  <c r="AE326"/>
  <c r="M326" s="1"/>
  <c r="F332" s="1"/>
  <c r="N326"/>
  <c r="E332" s="1"/>
  <c r="K326"/>
  <c r="E330" s="1"/>
  <c r="H326"/>
  <c r="E328" s="1"/>
  <c r="C326"/>
  <c r="C323"/>
  <c r="W318" s="1"/>
  <c r="C322"/>
  <c r="AK321"/>
  <c r="AJ321"/>
  <c r="AG321"/>
  <c r="J316" s="1"/>
  <c r="F320" s="1"/>
  <c r="AE321"/>
  <c r="L316" s="1"/>
  <c r="D320" s="1"/>
  <c r="C321"/>
  <c r="Y318" s="1"/>
  <c r="AK320"/>
  <c r="AJ320"/>
  <c r="AG320"/>
  <c r="O318" s="1"/>
  <c r="G322" s="1"/>
  <c r="AE320"/>
  <c r="M318" s="1"/>
  <c r="I322" s="1"/>
  <c r="N320"/>
  <c r="K322" s="1"/>
  <c r="C320"/>
  <c r="AK319"/>
  <c r="AJ319"/>
  <c r="AG319"/>
  <c r="I316" s="1"/>
  <c r="D318" s="1"/>
  <c r="AE319"/>
  <c r="G316" s="1"/>
  <c r="C319"/>
  <c r="Y319" s="1"/>
  <c r="AK318"/>
  <c r="AJ318"/>
  <c r="AG318"/>
  <c r="M320" s="1"/>
  <c r="L322" s="1"/>
  <c r="AE318"/>
  <c r="O320" s="1"/>
  <c r="J322" s="1"/>
  <c r="N318"/>
  <c r="H322" s="1"/>
  <c r="K318"/>
  <c r="H320" s="1"/>
  <c r="C318"/>
  <c r="AK317"/>
  <c r="AJ317"/>
  <c r="AG317"/>
  <c r="L318" s="1"/>
  <c r="G320" s="1"/>
  <c r="AE317"/>
  <c r="J318" s="1"/>
  <c r="I320" s="1"/>
  <c r="C317"/>
  <c r="W319" s="1"/>
  <c r="AK316"/>
  <c r="AJ316"/>
  <c r="AG316"/>
  <c r="O316" s="1"/>
  <c r="D322" s="1"/>
  <c r="AE316"/>
  <c r="M316" s="1"/>
  <c r="F322" s="1"/>
  <c r="N316"/>
  <c r="E322" s="1"/>
  <c r="K316"/>
  <c r="E320" s="1"/>
  <c r="H316"/>
  <c r="E318" s="1"/>
  <c r="C316"/>
  <c r="C313"/>
  <c r="Y306" s="1"/>
  <c r="C312"/>
  <c r="AK311"/>
  <c r="AJ311"/>
  <c r="AG311"/>
  <c r="J306" s="1"/>
  <c r="AE311"/>
  <c r="L306" s="1"/>
  <c r="D310" s="1"/>
  <c r="C311"/>
  <c r="W311" s="1"/>
  <c r="AK310"/>
  <c r="AJ310"/>
  <c r="AG310"/>
  <c r="O308" s="1"/>
  <c r="G312" s="1"/>
  <c r="AE310"/>
  <c r="M308" s="1"/>
  <c r="I312" s="1"/>
  <c r="N310"/>
  <c r="K312" s="1"/>
  <c r="C310"/>
  <c r="AK309"/>
  <c r="AJ309"/>
  <c r="AG309"/>
  <c r="I306" s="1"/>
  <c r="AE309"/>
  <c r="G306" s="1"/>
  <c r="F308" s="1"/>
  <c r="C309"/>
  <c r="Y309" s="1"/>
  <c r="AK308"/>
  <c r="AJ308"/>
  <c r="AG308"/>
  <c r="M310" s="1"/>
  <c r="L312" s="1"/>
  <c r="AE308"/>
  <c r="O310" s="1"/>
  <c r="J312" s="1"/>
  <c r="N308"/>
  <c r="H312" s="1"/>
  <c r="K308"/>
  <c r="H310" s="1"/>
  <c r="C308"/>
  <c r="AK307"/>
  <c r="AJ307"/>
  <c r="AG307"/>
  <c r="L308" s="1"/>
  <c r="G310" s="1"/>
  <c r="AE307"/>
  <c r="J308" s="1"/>
  <c r="I310" s="1"/>
  <c r="C307"/>
  <c r="W309" s="1"/>
  <c r="AK306"/>
  <c r="AJ306"/>
  <c r="AG306"/>
  <c r="O306" s="1"/>
  <c r="D312" s="1"/>
  <c r="AE306"/>
  <c r="M306" s="1"/>
  <c r="F312" s="1"/>
  <c r="N306"/>
  <c r="E312" s="1"/>
  <c r="K306"/>
  <c r="E310" s="1"/>
  <c r="H306"/>
  <c r="E308" s="1"/>
  <c r="C306"/>
  <c r="C303"/>
  <c r="W298" s="1"/>
  <c r="C302"/>
  <c r="AK301"/>
  <c r="AJ301"/>
  <c r="AG301"/>
  <c r="J296" s="1"/>
  <c r="F300" s="1"/>
  <c r="AE301"/>
  <c r="L296" s="1"/>
  <c r="D300" s="1"/>
  <c r="C301"/>
  <c r="Y297" s="1"/>
  <c r="AK300"/>
  <c r="AJ300"/>
  <c r="AG300"/>
  <c r="O298" s="1"/>
  <c r="G302" s="1"/>
  <c r="AE300"/>
  <c r="M298" s="1"/>
  <c r="I302" s="1"/>
  <c r="N300"/>
  <c r="K302" s="1"/>
  <c r="C300"/>
  <c r="AK299"/>
  <c r="AJ299"/>
  <c r="AG299"/>
  <c r="I296" s="1"/>
  <c r="D298" s="1"/>
  <c r="AE299"/>
  <c r="G296" s="1"/>
  <c r="C299"/>
  <c r="Y299" s="1"/>
  <c r="AK298"/>
  <c r="AJ298"/>
  <c r="AG298"/>
  <c r="M300" s="1"/>
  <c r="L302" s="1"/>
  <c r="AE298"/>
  <c r="O300" s="1"/>
  <c r="J302" s="1"/>
  <c r="N298"/>
  <c r="H302" s="1"/>
  <c r="K298"/>
  <c r="H300" s="1"/>
  <c r="C298"/>
  <c r="AK297"/>
  <c r="AJ297"/>
  <c r="AG297"/>
  <c r="L298" s="1"/>
  <c r="G300" s="1"/>
  <c r="AE297"/>
  <c r="J298" s="1"/>
  <c r="I300" s="1"/>
  <c r="C297"/>
  <c r="W299" s="1"/>
  <c r="AK296"/>
  <c r="AJ296"/>
  <c r="AG296"/>
  <c r="O296" s="1"/>
  <c r="D302" s="1"/>
  <c r="AE296"/>
  <c r="M296" s="1"/>
  <c r="F302" s="1"/>
  <c r="N296"/>
  <c r="E302" s="1"/>
  <c r="K296"/>
  <c r="E300" s="1"/>
  <c r="H296"/>
  <c r="E298" s="1"/>
  <c r="C296"/>
  <c r="C291"/>
  <c r="Y284" s="1"/>
  <c r="C290"/>
  <c r="AK289"/>
  <c r="AJ289"/>
  <c r="AG289"/>
  <c r="J284" s="1"/>
  <c r="AE289"/>
  <c r="L284" s="1"/>
  <c r="D288" s="1"/>
  <c r="C289"/>
  <c r="W289" s="1"/>
  <c r="AK288"/>
  <c r="AJ288"/>
  <c r="AG288"/>
  <c r="O286" s="1"/>
  <c r="G290" s="1"/>
  <c r="AE288"/>
  <c r="M286" s="1"/>
  <c r="I290" s="1"/>
  <c r="N288"/>
  <c r="K290" s="1"/>
  <c r="C288"/>
  <c r="AK287"/>
  <c r="AJ287"/>
  <c r="AG287"/>
  <c r="I284" s="1"/>
  <c r="AE287"/>
  <c r="G284" s="1"/>
  <c r="F286" s="1"/>
  <c r="C287"/>
  <c r="W288" s="1"/>
  <c r="AK286"/>
  <c r="AJ286"/>
  <c r="AG286"/>
  <c r="M288" s="1"/>
  <c r="L290" s="1"/>
  <c r="AE286"/>
  <c r="O288" s="1"/>
  <c r="J290" s="1"/>
  <c r="N286"/>
  <c r="H290" s="1"/>
  <c r="K286"/>
  <c r="H288" s="1"/>
  <c r="C286"/>
  <c r="AK285"/>
  <c r="AJ285"/>
  <c r="AG285"/>
  <c r="L286" s="1"/>
  <c r="G288" s="1"/>
  <c r="AE285"/>
  <c r="J286" s="1"/>
  <c r="I288" s="1"/>
  <c r="C285"/>
  <c r="W287" s="1"/>
  <c r="AK284"/>
  <c r="AJ284"/>
  <c r="AG284"/>
  <c r="O284" s="1"/>
  <c r="D290" s="1"/>
  <c r="AE284"/>
  <c r="M284" s="1"/>
  <c r="F290" s="1"/>
  <c r="N284"/>
  <c r="E290" s="1"/>
  <c r="K284"/>
  <c r="E288" s="1"/>
  <c r="H284"/>
  <c r="E286" s="1"/>
  <c r="C284"/>
  <c r="C281"/>
  <c r="W276" s="1"/>
  <c r="C280"/>
  <c r="AK279"/>
  <c r="AJ279"/>
  <c r="AG279"/>
  <c r="J274" s="1"/>
  <c r="F278" s="1"/>
  <c r="AE279"/>
  <c r="L274" s="1"/>
  <c r="D278" s="1"/>
  <c r="C279"/>
  <c r="Y276" s="1"/>
  <c r="AK278"/>
  <c r="AJ278"/>
  <c r="AG278"/>
  <c r="O276" s="1"/>
  <c r="G280" s="1"/>
  <c r="AE278"/>
  <c r="M276" s="1"/>
  <c r="I280" s="1"/>
  <c r="N278"/>
  <c r="K280" s="1"/>
  <c r="C278"/>
  <c r="AK277"/>
  <c r="AJ277"/>
  <c r="AG277"/>
  <c r="I274" s="1"/>
  <c r="AE277"/>
  <c r="G274" s="1"/>
  <c r="C277"/>
  <c r="Y277" s="1"/>
  <c r="AK276"/>
  <c r="AJ276"/>
  <c r="AG276"/>
  <c r="M278" s="1"/>
  <c r="L280" s="1"/>
  <c r="AE276"/>
  <c r="O278" s="1"/>
  <c r="J280" s="1"/>
  <c r="N276"/>
  <c r="H280" s="1"/>
  <c r="K276"/>
  <c r="H278" s="1"/>
  <c r="C276"/>
  <c r="AK275"/>
  <c r="AJ275"/>
  <c r="AG275"/>
  <c r="L276" s="1"/>
  <c r="G278" s="1"/>
  <c r="AE275"/>
  <c r="J276" s="1"/>
  <c r="I278" s="1"/>
  <c r="C275"/>
  <c r="W274" s="1"/>
  <c r="AK274"/>
  <c r="AJ274"/>
  <c r="AG274"/>
  <c r="O274" s="1"/>
  <c r="D280" s="1"/>
  <c r="AE274"/>
  <c r="M274" s="1"/>
  <c r="F280" s="1"/>
  <c r="N274"/>
  <c r="E280" s="1"/>
  <c r="K274"/>
  <c r="E278" s="1"/>
  <c r="H274"/>
  <c r="E276" s="1"/>
  <c r="C274"/>
  <c r="C271"/>
  <c r="Y264" s="1"/>
  <c r="C270"/>
  <c r="AK269"/>
  <c r="AJ269"/>
  <c r="AG269"/>
  <c r="J264" s="1"/>
  <c r="AE269"/>
  <c r="L264" s="1"/>
  <c r="D268" s="1"/>
  <c r="C269"/>
  <c r="W269" s="1"/>
  <c r="AK268"/>
  <c r="AJ268"/>
  <c r="AG268"/>
  <c r="O266" s="1"/>
  <c r="G270" s="1"/>
  <c r="AE268"/>
  <c r="M266" s="1"/>
  <c r="I270" s="1"/>
  <c r="N268"/>
  <c r="K270" s="1"/>
  <c r="C268"/>
  <c r="AK267"/>
  <c r="AJ267"/>
  <c r="AG267"/>
  <c r="I264" s="1"/>
  <c r="AE267"/>
  <c r="G264" s="1"/>
  <c r="F266" s="1"/>
  <c r="C267"/>
  <c r="W268" s="1"/>
  <c r="AK266"/>
  <c r="AJ266"/>
  <c r="AG266"/>
  <c r="M268" s="1"/>
  <c r="L270" s="1"/>
  <c r="AE266"/>
  <c r="O268" s="1"/>
  <c r="J270" s="1"/>
  <c r="N266"/>
  <c r="H270" s="1"/>
  <c r="K266"/>
  <c r="H268" s="1"/>
  <c r="C266"/>
  <c r="AK265"/>
  <c r="AJ265"/>
  <c r="AG265"/>
  <c r="L266" s="1"/>
  <c r="G268" s="1"/>
  <c r="AE265"/>
  <c r="J266" s="1"/>
  <c r="I268" s="1"/>
  <c r="C265"/>
  <c r="W267" s="1"/>
  <c r="AK264"/>
  <c r="AJ264"/>
  <c r="AG264"/>
  <c r="O264" s="1"/>
  <c r="D270" s="1"/>
  <c r="AE264"/>
  <c r="M264" s="1"/>
  <c r="F270" s="1"/>
  <c r="N264"/>
  <c r="E270" s="1"/>
  <c r="K264"/>
  <c r="E268" s="1"/>
  <c r="H264"/>
  <c r="E266" s="1"/>
  <c r="C264"/>
  <c r="C261"/>
  <c r="W256" s="1"/>
  <c r="C260"/>
  <c r="AK259"/>
  <c r="AJ259"/>
  <c r="AG259"/>
  <c r="J254" s="1"/>
  <c r="F258" s="1"/>
  <c r="AE259"/>
  <c r="L254" s="1"/>
  <c r="D258" s="1"/>
  <c r="C259"/>
  <c r="Y256" s="1"/>
  <c r="AK258"/>
  <c r="AJ258"/>
  <c r="AG258"/>
  <c r="O256" s="1"/>
  <c r="G260" s="1"/>
  <c r="AE258"/>
  <c r="M256" s="1"/>
  <c r="I260" s="1"/>
  <c r="N258"/>
  <c r="K260" s="1"/>
  <c r="C258"/>
  <c r="AK257"/>
  <c r="AJ257"/>
  <c r="AG257"/>
  <c r="I254" s="1"/>
  <c r="AE257"/>
  <c r="G254" s="1"/>
  <c r="C257"/>
  <c r="Y257" s="1"/>
  <c r="AK256"/>
  <c r="AJ256"/>
  <c r="AG256"/>
  <c r="M258" s="1"/>
  <c r="L260" s="1"/>
  <c r="AE256"/>
  <c r="O258" s="1"/>
  <c r="J260" s="1"/>
  <c r="N256"/>
  <c r="H260" s="1"/>
  <c r="K256"/>
  <c r="H258" s="1"/>
  <c r="C256"/>
  <c r="AK255"/>
  <c r="AJ255"/>
  <c r="AG255"/>
  <c r="L256" s="1"/>
  <c r="G258" s="1"/>
  <c r="AE255"/>
  <c r="J256" s="1"/>
  <c r="I258" s="1"/>
  <c r="C255"/>
  <c r="W254" s="1"/>
  <c r="AK254"/>
  <c r="AJ254"/>
  <c r="AG254"/>
  <c r="O254" s="1"/>
  <c r="D260" s="1"/>
  <c r="AE254"/>
  <c r="M254" s="1"/>
  <c r="F260" s="1"/>
  <c r="N254"/>
  <c r="E260" s="1"/>
  <c r="K254"/>
  <c r="E258" s="1"/>
  <c r="H254"/>
  <c r="E256" s="1"/>
  <c r="C254"/>
  <c r="C249"/>
  <c r="Y246" s="1"/>
  <c r="C248"/>
  <c r="AK247"/>
  <c r="AJ247"/>
  <c r="AG247"/>
  <c r="J242" s="1"/>
  <c r="F246" s="1"/>
  <c r="AE247"/>
  <c r="L242" s="1"/>
  <c r="D246" s="1"/>
  <c r="C247"/>
  <c r="W247" s="1"/>
  <c r="AK246"/>
  <c r="AJ246"/>
  <c r="AG246"/>
  <c r="O244" s="1"/>
  <c r="G248" s="1"/>
  <c r="AE246"/>
  <c r="M244" s="1"/>
  <c r="I248" s="1"/>
  <c r="N246"/>
  <c r="K248" s="1"/>
  <c r="C246"/>
  <c r="AK245"/>
  <c r="AJ245"/>
  <c r="AG245"/>
  <c r="I242" s="1"/>
  <c r="D244" s="1"/>
  <c r="AE245"/>
  <c r="G242" s="1"/>
  <c r="C245"/>
  <c r="W246" s="1"/>
  <c r="AK244"/>
  <c r="AJ244"/>
  <c r="AG244"/>
  <c r="M246" s="1"/>
  <c r="L248" s="1"/>
  <c r="AE244"/>
  <c r="O246" s="1"/>
  <c r="J248" s="1"/>
  <c r="N244"/>
  <c r="H248" s="1"/>
  <c r="K244"/>
  <c r="H246" s="1"/>
  <c r="C244"/>
  <c r="AK243"/>
  <c r="AJ243"/>
  <c r="AG243"/>
  <c r="L244" s="1"/>
  <c r="G246" s="1"/>
  <c r="AE243"/>
  <c r="J244" s="1"/>
  <c r="I246" s="1"/>
  <c r="C243"/>
  <c r="Y247" s="1"/>
  <c r="AK242"/>
  <c r="AJ242"/>
  <c r="AG242"/>
  <c r="O242" s="1"/>
  <c r="D248" s="1"/>
  <c r="AE242"/>
  <c r="M242" s="1"/>
  <c r="F248" s="1"/>
  <c r="N242"/>
  <c r="E248" s="1"/>
  <c r="K242"/>
  <c r="E246" s="1"/>
  <c r="H242"/>
  <c r="E244" s="1"/>
  <c r="C242"/>
  <c r="C239"/>
  <c r="W234" s="1"/>
  <c r="C238"/>
  <c r="AK237"/>
  <c r="AJ237"/>
  <c r="AG237"/>
  <c r="J232" s="1"/>
  <c r="F236" s="1"/>
  <c r="AE237"/>
  <c r="L232" s="1"/>
  <c r="D236" s="1"/>
  <c r="C237"/>
  <c r="Y233" s="1"/>
  <c r="AK236"/>
  <c r="AJ236"/>
  <c r="AG236"/>
  <c r="O234" s="1"/>
  <c r="G238" s="1"/>
  <c r="AE236"/>
  <c r="M234" s="1"/>
  <c r="I238" s="1"/>
  <c r="N236"/>
  <c r="K238" s="1"/>
  <c r="C236"/>
  <c r="AK235"/>
  <c r="AJ235"/>
  <c r="AG235"/>
  <c r="I232" s="1"/>
  <c r="D234" s="1"/>
  <c r="AE235"/>
  <c r="G232" s="1"/>
  <c r="C235"/>
  <c r="W236" s="1"/>
  <c r="AK234"/>
  <c r="AJ234"/>
  <c r="AG234"/>
  <c r="M236" s="1"/>
  <c r="L238" s="1"/>
  <c r="AE234"/>
  <c r="O236" s="1"/>
  <c r="J238" s="1"/>
  <c r="N234"/>
  <c r="H238" s="1"/>
  <c r="K234"/>
  <c r="H236" s="1"/>
  <c r="C234"/>
  <c r="AK233"/>
  <c r="AJ233"/>
  <c r="AG233"/>
  <c r="L234" s="1"/>
  <c r="G236" s="1"/>
  <c r="AE233"/>
  <c r="J234" s="1"/>
  <c r="I236" s="1"/>
  <c r="C233"/>
  <c r="W235" s="1"/>
  <c r="AK232"/>
  <c r="AJ232"/>
  <c r="AG232"/>
  <c r="O232" s="1"/>
  <c r="D238" s="1"/>
  <c r="AE232"/>
  <c r="M232" s="1"/>
  <c r="F238" s="1"/>
  <c r="N232"/>
  <c r="E238" s="1"/>
  <c r="K232"/>
  <c r="E236" s="1"/>
  <c r="H232"/>
  <c r="E234" s="1"/>
  <c r="C232"/>
  <c r="C229"/>
  <c r="Y222" s="1"/>
  <c r="C228"/>
  <c r="AK227"/>
  <c r="AJ227"/>
  <c r="AG227"/>
  <c r="J222" s="1"/>
  <c r="F226" s="1"/>
  <c r="AE227"/>
  <c r="L222" s="1"/>
  <c r="D226" s="1"/>
  <c r="C227"/>
  <c r="W227" s="1"/>
  <c r="AK226"/>
  <c r="AJ226"/>
  <c r="AG226"/>
  <c r="O224" s="1"/>
  <c r="G228" s="1"/>
  <c r="AE226"/>
  <c r="M224" s="1"/>
  <c r="I228" s="1"/>
  <c r="N226"/>
  <c r="K228" s="1"/>
  <c r="C226"/>
  <c r="AK225"/>
  <c r="AJ225"/>
  <c r="AG225"/>
  <c r="I222" s="1"/>
  <c r="D224" s="1"/>
  <c r="AE225"/>
  <c r="G222" s="1"/>
  <c r="C225"/>
  <c r="W226" s="1"/>
  <c r="AK224"/>
  <c r="AJ224"/>
  <c r="AG224"/>
  <c r="M226" s="1"/>
  <c r="L228" s="1"/>
  <c r="AE224"/>
  <c r="O226" s="1"/>
  <c r="J228" s="1"/>
  <c r="N224"/>
  <c r="H228" s="1"/>
  <c r="K224"/>
  <c r="H226" s="1"/>
  <c r="C224"/>
  <c r="AK223"/>
  <c r="AJ223"/>
  <c r="AG223"/>
  <c r="L224" s="1"/>
  <c r="G226" s="1"/>
  <c r="AE223"/>
  <c r="J224" s="1"/>
  <c r="I226" s="1"/>
  <c r="C223"/>
  <c r="Y227" s="1"/>
  <c r="AK222"/>
  <c r="AJ222"/>
  <c r="AG222"/>
  <c r="O222" s="1"/>
  <c r="D228" s="1"/>
  <c r="AE222"/>
  <c r="M222" s="1"/>
  <c r="F228" s="1"/>
  <c r="N222"/>
  <c r="E228" s="1"/>
  <c r="K222"/>
  <c r="E226" s="1"/>
  <c r="H222"/>
  <c r="E224" s="1"/>
  <c r="C222"/>
  <c r="C219"/>
  <c r="W214" s="1"/>
  <c r="C218"/>
  <c r="AK217"/>
  <c r="AJ217"/>
  <c r="AG217"/>
  <c r="J212" s="1"/>
  <c r="F216" s="1"/>
  <c r="AE217"/>
  <c r="L212" s="1"/>
  <c r="D216" s="1"/>
  <c r="C217"/>
  <c r="Y213" s="1"/>
  <c r="AK216"/>
  <c r="AJ216"/>
  <c r="AG216"/>
  <c r="O214" s="1"/>
  <c r="G218" s="1"/>
  <c r="AE216"/>
  <c r="M214" s="1"/>
  <c r="I218" s="1"/>
  <c r="N216"/>
  <c r="K218" s="1"/>
  <c r="C216"/>
  <c r="AK215"/>
  <c r="AJ215"/>
  <c r="AG215"/>
  <c r="I212" s="1"/>
  <c r="D214" s="1"/>
  <c r="AE215"/>
  <c r="G212" s="1"/>
  <c r="C215"/>
  <c r="W216" s="1"/>
  <c r="AK214"/>
  <c r="AJ214"/>
  <c r="AG214"/>
  <c r="M216" s="1"/>
  <c r="L218" s="1"/>
  <c r="AE214"/>
  <c r="O216" s="1"/>
  <c r="J218" s="1"/>
  <c r="N214"/>
  <c r="H218" s="1"/>
  <c r="K214"/>
  <c r="H216" s="1"/>
  <c r="C214"/>
  <c r="AK213"/>
  <c r="AJ213"/>
  <c r="AG213"/>
  <c r="L214" s="1"/>
  <c r="G216" s="1"/>
  <c r="AE213"/>
  <c r="J214" s="1"/>
  <c r="I216" s="1"/>
  <c r="C213"/>
  <c r="W215" s="1"/>
  <c r="AK212"/>
  <c r="AJ212"/>
  <c r="AG212"/>
  <c r="O212" s="1"/>
  <c r="D218" s="1"/>
  <c r="AE212"/>
  <c r="M212" s="1"/>
  <c r="F218" s="1"/>
  <c r="N212"/>
  <c r="E218" s="1"/>
  <c r="K212"/>
  <c r="E216" s="1"/>
  <c r="H212"/>
  <c r="E214" s="1"/>
  <c r="C212"/>
  <c r="C207"/>
  <c r="W202" s="1"/>
  <c r="C206"/>
  <c r="AK205"/>
  <c r="AJ205"/>
  <c r="AG205"/>
  <c r="J200" s="1"/>
  <c r="AE205"/>
  <c r="L200" s="1"/>
  <c r="D204" s="1"/>
  <c r="C205"/>
  <c r="W205" s="1"/>
  <c r="AK204"/>
  <c r="AJ204"/>
  <c r="AG204"/>
  <c r="O202" s="1"/>
  <c r="G206" s="1"/>
  <c r="AE204"/>
  <c r="M202" s="1"/>
  <c r="I206" s="1"/>
  <c r="N204"/>
  <c r="K206" s="1"/>
  <c r="C204"/>
  <c r="AK203"/>
  <c r="AJ203"/>
  <c r="AG203"/>
  <c r="I200" s="1"/>
  <c r="D202" s="1"/>
  <c r="AE203"/>
  <c r="G200" s="1"/>
  <c r="F202" s="1"/>
  <c r="C203"/>
  <c r="W204" s="1"/>
  <c r="AK202"/>
  <c r="AJ202"/>
  <c r="AG202"/>
  <c r="M204" s="1"/>
  <c r="L206" s="1"/>
  <c r="AE202"/>
  <c r="O204" s="1"/>
  <c r="J206" s="1"/>
  <c r="N202"/>
  <c r="H206" s="1"/>
  <c r="K202"/>
  <c r="H204" s="1"/>
  <c r="C202"/>
  <c r="AK201"/>
  <c r="AJ201"/>
  <c r="AG201"/>
  <c r="L202" s="1"/>
  <c r="G204" s="1"/>
  <c r="AE201"/>
  <c r="J202" s="1"/>
  <c r="I204" s="1"/>
  <c r="C201"/>
  <c r="Y205" s="1"/>
  <c r="AK200"/>
  <c r="AJ200"/>
  <c r="AG200"/>
  <c r="O200" s="1"/>
  <c r="D206" s="1"/>
  <c r="AE200"/>
  <c r="M200" s="1"/>
  <c r="F206" s="1"/>
  <c r="N200"/>
  <c r="E206" s="1"/>
  <c r="K200"/>
  <c r="E204" s="1"/>
  <c r="H200"/>
  <c r="E202" s="1"/>
  <c r="C200"/>
  <c r="C197"/>
  <c r="W192" s="1"/>
  <c r="C196"/>
  <c r="AK195"/>
  <c r="AJ195"/>
  <c r="AG195"/>
  <c r="J190" s="1"/>
  <c r="F194" s="1"/>
  <c r="AE195"/>
  <c r="L190" s="1"/>
  <c r="D194" s="1"/>
  <c r="C195"/>
  <c r="Y191" s="1"/>
  <c r="AK194"/>
  <c r="AJ194"/>
  <c r="AG194"/>
  <c r="O192" s="1"/>
  <c r="G196" s="1"/>
  <c r="AE194"/>
  <c r="M192" s="1"/>
  <c r="I196" s="1"/>
  <c r="N194"/>
  <c r="K196" s="1"/>
  <c r="C194"/>
  <c r="AK193"/>
  <c r="AJ193"/>
  <c r="AG193"/>
  <c r="I190" s="1"/>
  <c r="AE193"/>
  <c r="G190" s="1"/>
  <c r="C193"/>
  <c r="W194" s="1"/>
  <c r="AK192"/>
  <c r="AJ192"/>
  <c r="AG192"/>
  <c r="M194" s="1"/>
  <c r="L196" s="1"/>
  <c r="AE192"/>
  <c r="O194" s="1"/>
  <c r="J196" s="1"/>
  <c r="N192"/>
  <c r="H196" s="1"/>
  <c r="K192"/>
  <c r="H194" s="1"/>
  <c r="C192"/>
  <c r="AK191"/>
  <c r="AJ191"/>
  <c r="AG191"/>
  <c r="L192" s="1"/>
  <c r="G194" s="1"/>
  <c r="AE191"/>
  <c r="J192" s="1"/>
  <c r="I194" s="1"/>
  <c r="C191"/>
  <c r="W190" s="1"/>
  <c r="AK190"/>
  <c r="AJ190"/>
  <c r="AG190"/>
  <c r="O190" s="1"/>
  <c r="D196" s="1"/>
  <c r="AE190"/>
  <c r="M190" s="1"/>
  <c r="F196" s="1"/>
  <c r="N190"/>
  <c r="E196" s="1"/>
  <c r="K190"/>
  <c r="E194" s="1"/>
  <c r="H190"/>
  <c r="E192" s="1"/>
  <c r="C190"/>
  <c r="C187"/>
  <c r="W182" s="1"/>
  <c r="C186"/>
  <c r="AK185"/>
  <c r="AJ185"/>
  <c r="AG185"/>
  <c r="J180" s="1"/>
  <c r="AE185"/>
  <c r="L180" s="1"/>
  <c r="D184" s="1"/>
  <c r="C185"/>
  <c r="W185" s="1"/>
  <c r="AK184"/>
  <c r="AJ184"/>
  <c r="AG184"/>
  <c r="O182" s="1"/>
  <c r="G186" s="1"/>
  <c r="AE184"/>
  <c r="M182" s="1"/>
  <c r="I186" s="1"/>
  <c r="N184"/>
  <c r="K186" s="1"/>
  <c r="C184"/>
  <c r="AK183"/>
  <c r="AJ183"/>
  <c r="AG183"/>
  <c r="I180" s="1"/>
  <c r="D182" s="1"/>
  <c r="AE183"/>
  <c r="G180" s="1"/>
  <c r="F182" s="1"/>
  <c r="C183"/>
  <c r="W184" s="1"/>
  <c r="AK182"/>
  <c r="AJ182"/>
  <c r="AG182"/>
  <c r="M184" s="1"/>
  <c r="L186" s="1"/>
  <c r="AE182"/>
  <c r="O184" s="1"/>
  <c r="J186" s="1"/>
  <c r="N182"/>
  <c r="H186" s="1"/>
  <c r="K182"/>
  <c r="H184" s="1"/>
  <c r="C182"/>
  <c r="AK181"/>
  <c r="AJ181"/>
  <c r="AG181"/>
  <c r="L182" s="1"/>
  <c r="G184" s="1"/>
  <c r="AE181"/>
  <c r="J182" s="1"/>
  <c r="I184" s="1"/>
  <c r="C181"/>
  <c r="Y185" s="1"/>
  <c r="AK180"/>
  <c r="AJ180"/>
  <c r="AG180"/>
  <c r="O180" s="1"/>
  <c r="D186" s="1"/>
  <c r="AE180"/>
  <c r="M180" s="1"/>
  <c r="F186" s="1"/>
  <c r="N180"/>
  <c r="E186" s="1"/>
  <c r="K180"/>
  <c r="E184" s="1"/>
  <c r="H180"/>
  <c r="E182" s="1"/>
  <c r="C180"/>
  <c r="C177"/>
  <c r="W172" s="1"/>
  <c r="C176"/>
  <c r="AK175"/>
  <c r="AJ175"/>
  <c r="AG175"/>
  <c r="J170" s="1"/>
  <c r="F174" s="1"/>
  <c r="AE175"/>
  <c r="L170" s="1"/>
  <c r="D174" s="1"/>
  <c r="C175"/>
  <c r="Y171" s="1"/>
  <c r="AK174"/>
  <c r="AJ174"/>
  <c r="AG174"/>
  <c r="O172" s="1"/>
  <c r="G176" s="1"/>
  <c r="AE174"/>
  <c r="M172" s="1"/>
  <c r="I176" s="1"/>
  <c r="N174"/>
  <c r="K176" s="1"/>
  <c r="C174"/>
  <c r="AK173"/>
  <c r="AJ173"/>
  <c r="AG173"/>
  <c r="I170" s="1"/>
  <c r="AE173"/>
  <c r="G170" s="1"/>
  <c r="C173"/>
  <c r="W171" s="1"/>
  <c r="AK172"/>
  <c r="AJ172"/>
  <c r="AG172"/>
  <c r="M174" s="1"/>
  <c r="L176" s="1"/>
  <c r="AE172"/>
  <c r="O174" s="1"/>
  <c r="J176" s="1"/>
  <c r="N172"/>
  <c r="H176" s="1"/>
  <c r="K172"/>
  <c r="H174" s="1"/>
  <c r="C172"/>
  <c r="AK171"/>
  <c r="AJ171"/>
  <c r="AG171"/>
  <c r="L172" s="1"/>
  <c r="G174" s="1"/>
  <c r="AE171"/>
  <c r="J172" s="1"/>
  <c r="I174" s="1"/>
  <c r="C171"/>
  <c r="W170" s="1"/>
  <c r="AK170"/>
  <c r="AJ170"/>
  <c r="AG170"/>
  <c r="O170" s="1"/>
  <c r="D176" s="1"/>
  <c r="AE170"/>
  <c r="M170" s="1"/>
  <c r="F176" s="1"/>
  <c r="N170"/>
  <c r="E176" s="1"/>
  <c r="K170"/>
  <c r="E174" s="1"/>
  <c r="H170"/>
  <c r="E172" s="1"/>
  <c r="C170"/>
  <c r="B43"/>
  <c r="K17" i="11"/>
  <c r="H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D65" i="12" s="1"/>
  <c r="Y16" i="13"/>
  <c r="W16"/>
  <c r="L16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Y8" i="13"/>
  <c r="W8"/>
  <c r="E55" i="12" s="1"/>
  <c r="L8" i="13"/>
  <c r="J8"/>
  <c r="Y7"/>
  <c r="W7"/>
  <c r="E47" i="12" s="1"/>
  <c r="L7" i="13"/>
  <c r="J7"/>
  <c r="D25" i="12" s="1"/>
  <c r="Y6" i="13"/>
  <c r="W6"/>
  <c r="E39" i="12" s="1"/>
  <c r="Y5" i="13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3" i="2"/>
  <c r="AJ163"/>
  <c r="AK162"/>
  <c r="AJ162"/>
  <c r="AK161"/>
  <c r="AJ161"/>
  <c r="AK160"/>
  <c r="AJ160"/>
  <c r="AK159"/>
  <c r="AJ159"/>
  <c r="AK158"/>
  <c r="AJ158"/>
  <c r="AK153"/>
  <c r="AJ153"/>
  <c r="AK152"/>
  <c r="AJ152"/>
  <c r="AK151"/>
  <c r="AJ151"/>
  <c r="AK150"/>
  <c r="AJ150"/>
  <c r="AK149"/>
  <c r="AJ149"/>
  <c r="AK148"/>
  <c r="AJ148"/>
  <c r="AK143"/>
  <c r="AJ143"/>
  <c r="AK142"/>
  <c r="AJ142"/>
  <c r="AK141"/>
  <c r="AJ141"/>
  <c r="AK140"/>
  <c r="AJ140"/>
  <c r="AK139"/>
  <c r="AJ139"/>
  <c r="AK138"/>
  <c r="AJ138"/>
  <c r="AK133"/>
  <c r="AJ133"/>
  <c r="AK132"/>
  <c r="AJ132"/>
  <c r="AK131"/>
  <c r="AJ131"/>
  <c r="AK130"/>
  <c r="AJ130"/>
  <c r="AK129"/>
  <c r="AJ129"/>
  <c r="AK128"/>
  <c r="AJ128"/>
  <c r="AK122"/>
  <c r="AJ122"/>
  <c r="AK121"/>
  <c r="AJ121"/>
  <c r="AK120"/>
  <c r="AJ120"/>
  <c r="AK119"/>
  <c r="AJ119"/>
  <c r="AK118"/>
  <c r="AJ118"/>
  <c r="AK117"/>
  <c r="AJ117"/>
  <c r="AK112"/>
  <c r="AJ112"/>
  <c r="AK111"/>
  <c r="AJ111"/>
  <c r="AK110"/>
  <c r="AJ110"/>
  <c r="AK109"/>
  <c r="AJ109"/>
  <c r="AK108"/>
  <c r="AJ108"/>
  <c r="AK107"/>
  <c r="AJ107"/>
  <c r="AK102"/>
  <c r="AJ102"/>
  <c r="AK101"/>
  <c r="AJ101"/>
  <c r="AK100"/>
  <c r="AJ100"/>
  <c r="AK99"/>
  <c r="AJ99"/>
  <c r="AK98"/>
  <c r="AJ98"/>
  <c r="AK97"/>
  <c r="AJ97"/>
  <c r="AK92"/>
  <c r="AJ92"/>
  <c r="AK91"/>
  <c r="AJ91"/>
  <c r="AK90"/>
  <c r="AJ90"/>
  <c r="AK89"/>
  <c r="AJ89"/>
  <c r="AK88"/>
  <c r="AJ88"/>
  <c r="AK87"/>
  <c r="AJ87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E15" i="4" s="1"/>
  <c r="Y3" i="6"/>
  <c r="W4"/>
  <c r="Y4"/>
  <c r="W5"/>
  <c r="Y5"/>
  <c r="W6"/>
  <c r="Y6"/>
  <c r="W7"/>
  <c r="Y7"/>
  <c r="W8"/>
  <c r="Y8"/>
  <c r="W9"/>
  <c r="Y9"/>
  <c r="W14"/>
  <c r="Y14"/>
  <c r="F58" i="4" s="1"/>
  <c r="Q17" i="6" s="1"/>
  <c r="W13"/>
  <c r="Y13"/>
  <c r="W12"/>
  <c r="Y12"/>
  <c r="W11"/>
  <c r="Y11"/>
  <c r="W16"/>
  <c r="Y16"/>
  <c r="W17"/>
  <c r="G51" i="4" s="1"/>
  <c r="Y17" i="6"/>
  <c r="W19"/>
  <c r="Y19"/>
  <c r="J14"/>
  <c r="L14"/>
  <c r="J15"/>
  <c r="L15"/>
  <c r="D56" i="4" s="1"/>
  <c r="Q8" i="6" s="1"/>
  <c r="J16"/>
  <c r="L16"/>
  <c r="J17"/>
  <c r="L17"/>
  <c r="J4"/>
  <c r="L4"/>
  <c r="J8"/>
  <c r="D28" i="4" s="1"/>
  <c r="O5" i="6" s="1"/>
  <c r="L8"/>
  <c r="J7"/>
  <c r="L7"/>
  <c r="J6"/>
  <c r="L6"/>
  <c r="J5"/>
  <c r="L5"/>
  <c r="J10"/>
  <c r="L10"/>
  <c r="J11"/>
  <c r="L11"/>
  <c r="J12"/>
  <c r="L12"/>
  <c r="D44" i="4" s="1"/>
  <c r="O7" i="6" s="1"/>
  <c r="J13"/>
  <c r="L13"/>
  <c r="J3"/>
  <c r="L3"/>
  <c r="C165" i="2"/>
  <c r="Y162" s="1"/>
  <c r="C164"/>
  <c r="C163"/>
  <c r="Y159" s="1"/>
  <c r="C162"/>
  <c r="C161"/>
  <c r="W159" s="1"/>
  <c r="C160"/>
  <c r="C159"/>
  <c r="W161" s="1"/>
  <c r="C158"/>
  <c r="C155"/>
  <c r="W150" s="1"/>
  <c r="C154"/>
  <c r="C153"/>
  <c r="Y150" s="1"/>
  <c r="C152"/>
  <c r="C151"/>
  <c r="W152" s="1"/>
  <c r="C150"/>
  <c r="C149"/>
  <c r="Y153" s="1"/>
  <c r="C148"/>
  <c r="C145"/>
  <c r="Y142" s="1"/>
  <c r="C144"/>
  <c r="C143"/>
  <c r="W143" s="1"/>
  <c r="C142"/>
  <c r="C141"/>
  <c r="W139" s="1"/>
  <c r="C140"/>
  <c r="C139"/>
  <c r="W141" s="1"/>
  <c r="C138"/>
  <c r="C135"/>
  <c r="Y132" s="1"/>
  <c r="C134"/>
  <c r="C133"/>
  <c r="Y129" s="1"/>
  <c r="C132"/>
  <c r="C131"/>
  <c r="Y131" s="1"/>
  <c r="C130"/>
  <c r="C129"/>
  <c r="Y133" s="1"/>
  <c r="C128"/>
  <c r="C124"/>
  <c r="Y121" s="1"/>
  <c r="C123"/>
  <c r="C122"/>
  <c r="W122" s="1"/>
  <c r="C121"/>
  <c r="C120"/>
  <c r="W118" s="1"/>
  <c r="C119"/>
  <c r="C118"/>
  <c r="W120" s="1"/>
  <c r="C117"/>
  <c r="C114"/>
  <c r="Y111" s="1"/>
  <c r="C113"/>
  <c r="C112"/>
  <c r="W112" s="1"/>
  <c r="C111"/>
  <c r="C110"/>
  <c r="W108" s="1"/>
  <c r="C109"/>
  <c r="C108"/>
  <c r="W107" s="1"/>
  <c r="C107"/>
  <c r="C104"/>
  <c r="Y101" s="1"/>
  <c r="C103"/>
  <c r="C102"/>
  <c r="Y98" s="1"/>
  <c r="C101"/>
  <c r="C100"/>
  <c r="W101" s="1"/>
  <c r="C99"/>
  <c r="C98"/>
  <c r="Y102" s="1"/>
  <c r="C97"/>
  <c r="C94"/>
  <c r="Y91" s="1"/>
  <c r="C93"/>
  <c r="C92"/>
  <c r="Y88" s="1"/>
  <c r="C91"/>
  <c r="C90"/>
  <c r="Y90" s="1"/>
  <c r="C89"/>
  <c r="C88"/>
  <c r="W90" s="1"/>
  <c r="C87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3"/>
  <c r="J158" s="1"/>
  <c r="F162" s="1"/>
  <c r="AE163"/>
  <c r="L158" s="1"/>
  <c r="D162" s="1"/>
  <c r="AG162"/>
  <c r="O160" s="1"/>
  <c r="G164" s="1"/>
  <c r="AE162"/>
  <c r="AG161"/>
  <c r="I158" s="1"/>
  <c r="AE161"/>
  <c r="G158" s="1"/>
  <c r="F160" s="1"/>
  <c r="AG160"/>
  <c r="AE160"/>
  <c r="AG159"/>
  <c r="L160" s="1"/>
  <c r="AE159"/>
  <c r="J160" s="1"/>
  <c r="I162" s="1"/>
  <c r="AG158"/>
  <c r="O158" s="1"/>
  <c r="D164" s="1"/>
  <c r="AE158"/>
  <c r="AG153"/>
  <c r="J148" s="1"/>
  <c r="F152" s="1"/>
  <c r="AE153"/>
  <c r="L148" s="1"/>
  <c r="D152" s="1"/>
  <c r="AG152"/>
  <c r="AE152"/>
  <c r="M150" s="1"/>
  <c r="I154" s="1"/>
  <c r="AG151"/>
  <c r="I148" s="1"/>
  <c r="AE151"/>
  <c r="G148" s="1"/>
  <c r="AG150"/>
  <c r="M152" s="1"/>
  <c r="L154" s="1"/>
  <c r="AE150"/>
  <c r="O152" s="1"/>
  <c r="J154" s="1"/>
  <c r="AG149"/>
  <c r="L150" s="1"/>
  <c r="G152" s="1"/>
  <c r="AE149"/>
  <c r="J150" s="1"/>
  <c r="I152" s="1"/>
  <c r="AG148"/>
  <c r="O148" s="1"/>
  <c r="D154" s="1"/>
  <c r="AE148"/>
  <c r="M148" s="1"/>
  <c r="F154" s="1"/>
  <c r="AG143"/>
  <c r="J138" s="1"/>
  <c r="F142" s="1"/>
  <c r="AE143"/>
  <c r="L138" s="1"/>
  <c r="D142" s="1"/>
  <c r="AG142"/>
  <c r="O140" s="1"/>
  <c r="G144" s="1"/>
  <c r="AE142"/>
  <c r="M140" s="1"/>
  <c r="AG141"/>
  <c r="I138" s="1"/>
  <c r="D140" s="1"/>
  <c r="AE141"/>
  <c r="G138" s="1"/>
  <c r="F140" s="1"/>
  <c r="AG140"/>
  <c r="M142" s="1"/>
  <c r="L144" s="1"/>
  <c r="AE140"/>
  <c r="O142" s="1"/>
  <c r="J144" s="1"/>
  <c r="AG139"/>
  <c r="L140" s="1"/>
  <c r="G142" s="1"/>
  <c r="AE139"/>
  <c r="J140" s="1"/>
  <c r="I142" s="1"/>
  <c r="AG138"/>
  <c r="O138" s="1"/>
  <c r="D144" s="1"/>
  <c r="AE138"/>
  <c r="M138" s="1"/>
  <c r="F144" s="1"/>
  <c r="AG133"/>
  <c r="J128" s="1"/>
  <c r="F132" s="1"/>
  <c r="AE133"/>
  <c r="AG132"/>
  <c r="O130" s="1"/>
  <c r="G134" s="1"/>
  <c r="AE132"/>
  <c r="M130" s="1"/>
  <c r="I134" s="1"/>
  <c r="AG131"/>
  <c r="I128" s="1"/>
  <c r="D130" s="1"/>
  <c r="AE131"/>
  <c r="G128" s="1"/>
  <c r="F130" s="1"/>
  <c r="AG130"/>
  <c r="M132" s="1"/>
  <c r="L134" s="1"/>
  <c r="AE130"/>
  <c r="O132" s="1"/>
  <c r="J134" s="1"/>
  <c r="AG129"/>
  <c r="L130" s="1"/>
  <c r="G132" s="1"/>
  <c r="AE129"/>
  <c r="J130" s="1"/>
  <c r="I132" s="1"/>
  <c r="AG128"/>
  <c r="O128" s="1"/>
  <c r="D134" s="1"/>
  <c r="AE128"/>
  <c r="M128" s="1"/>
  <c r="F134" s="1"/>
  <c r="AG122"/>
  <c r="J117" s="1"/>
  <c r="F121" s="1"/>
  <c r="AE122"/>
  <c r="L117" s="1"/>
  <c r="AG121"/>
  <c r="O119" s="1"/>
  <c r="G123" s="1"/>
  <c r="AE121"/>
  <c r="M119" s="1"/>
  <c r="I123" s="1"/>
  <c r="AG120"/>
  <c r="I117" s="1"/>
  <c r="D119" s="1"/>
  <c r="AE120"/>
  <c r="G117" s="1"/>
  <c r="F119" s="1"/>
  <c r="AG119"/>
  <c r="M121" s="1"/>
  <c r="L123" s="1"/>
  <c r="AE119"/>
  <c r="O121" s="1"/>
  <c r="J123" s="1"/>
  <c r="AG118"/>
  <c r="L119" s="1"/>
  <c r="G121" s="1"/>
  <c r="AE118"/>
  <c r="J119" s="1"/>
  <c r="I121" s="1"/>
  <c r="AG117"/>
  <c r="O117" s="1"/>
  <c r="D123" s="1"/>
  <c r="AE117"/>
  <c r="M117" s="1"/>
  <c r="F123" s="1"/>
  <c r="AG112"/>
  <c r="J107" s="1"/>
  <c r="F111" s="1"/>
  <c r="AE112"/>
  <c r="L107" s="1"/>
  <c r="D111" s="1"/>
  <c r="AG111"/>
  <c r="O109" s="1"/>
  <c r="G113" s="1"/>
  <c r="AE111"/>
  <c r="M109" s="1"/>
  <c r="I113" s="1"/>
  <c r="AG110"/>
  <c r="I107" s="1"/>
  <c r="D109" s="1"/>
  <c r="AE110"/>
  <c r="G107" s="1"/>
  <c r="AG109"/>
  <c r="M111" s="1"/>
  <c r="AE109"/>
  <c r="O111" s="1"/>
  <c r="J113" s="1"/>
  <c r="AG108"/>
  <c r="L109" s="1"/>
  <c r="G111" s="1"/>
  <c r="AE108"/>
  <c r="J109" s="1"/>
  <c r="I111" s="1"/>
  <c r="AG107"/>
  <c r="O107" s="1"/>
  <c r="D113" s="1"/>
  <c r="AE107"/>
  <c r="M107" s="1"/>
  <c r="F113" s="1"/>
  <c r="AG102"/>
  <c r="J97" s="1"/>
  <c r="F101" s="1"/>
  <c r="AE102"/>
  <c r="L97" s="1"/>
  <c r="D101" s="1"/>
  <c r="AG101"/>
  <c r="O99" s="1"/>
  <c r="G103" s="1"/>
  <c r="AE101"/>
  <c r="M99" s="1"/>
  <c r="I103" s="1"/>
  <c r="AG100"/>
  <c r="I97" s="1"/>
  <c r="D99" s="1"/>
  <c r="AE100"/>
  <c r="G97" s="1"/>
  <c r="F99" s="1"/>
  <c r="AG99"/>
  <c r="M101" s="1"/>
  <c r="L103" s="1"/>
  <c r="AE99"/>
  <c r="O101" s="1"/>
  <c r="J103" s="1"/>
  <c r="AG98"/>
  <c r="L99" s="1"/>
  <c r="G101" s="1"/>
  <c r="AE98"/>
  <c r="J99" s="1"/>
  <c r="I101" s="1"/>
  <c r="AG97"/>
  <c r="O97" s="1"/>
  <c r="D103" s="1"/>
  <c r="AE97"/>
  <c r="M97" s="1"/>
  <c r="F103" s="1"/>
  <c r="AG92"/>
  <c r="J87" s="1"/>
  <c r="F91" s="1"/>
  <c r="AE92"/>
  <c r="L87" s="1"/>
  <c r="D91" s="1"/>
  <c r="AG91"/>
  <c r="O89" s="1"/>
  <c r="G93" s="1"/>
  <c r="AE91"/>
  <c r="M89" s="1"/>
  <c r="I93" s="1"/>
  <c r="AG90"/>
  <c r="I87" s="1"/>
  <c r="AE90"/>
  <c r="G87" s="1"/>
  <c r="F89" s="1"/>
  <c r="AG89"/>
  <c r="M91" s="1"/>
  <c r="L93" s="1"/>
  <c r="AE89"/>
  <c r="O91" s="1"/>
  <c r="J93" s="1"/>
  <c r="AG88"/>
  <c r="L89" s="1"/>
  <c r="AE88"/>
  <c r="J89" s="1"/>
  <c r="I91" s="1"/>
  <c r="AG87"/>
  <c r="O87" s="1"/>
  <c r="D93" s="1"/>
  <c r="AE87"/>
  <c r="M87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58"/>
  <c r="F164" s="1"/>
  <c r="N158"/>
  <c r="E164" s="1"/>
  <c r="M160"/>
  <c r="I164" s="1"/>
  <c r="N160"/>
  <c r="H164" s="1"/>
  <c r="O162"/>
  <c r="J164" s="1"/>
  <c r="M162"/>
  <c r="L164" s="1"/>
  <c r="N162"/>
  <c r="K164" s="1"/>
  <c r="K158"/>
  <c r="E162" s="1"/>
  <c r="K160"/>
  <c r="H162" s="1"/>
  <c r="H158"/>
  <c r="E160" s="1"/>
  <c r="N148"/>
  <c r="E154" s="1"/>
  <c r="O150"/>
  <c r="G154" s="1"/>
  <c r="N150"/>
  <c r="H154" s="1"/>
  <c r="N152"/>
  <c r="K154" s="1"/>
  <c r="K148"/>
  <c r="E152" s="1"/>
  <c r="K150"/>
  <c r="H152" s="1"/>
  <c r="H148"/>
  <c r="E150" s="1"/>
  <c r="N138"/>
  <c r="E144" s="1"/>
  <c r="N140"/>
  <c r="H144" s="1"/>
  <c r="N142"/>
  <c r="K144" s="1"/>
  <c r="K138"/>
  <c r="E142" s="1"/>
  <c r="K140"/>
  <c r="H142" s="1"/>
  <c r="H138"/>
  <c r="E140" s="1"/>
  <c r="N128"/>
  <c r="E134" s="1"/>
  <c r="N130"/>
  <c r="H134" s="1"/>
  <c r="N132"/>
  <c r="K134" s="1"/>
  <c r="L128"/>
  <c r="D132" s="1"/>
  <c r="K128"/>
  <c r="E132" s="1"/>
  <c r="K130"/>
  <c r="H132" s="1"/>
  <c r="H128"/>
  <c r="E130" s="1"/>
  <c r="N117"/>
  <c r="E123" s="1"/>
  <c r="N119"/>
  <c r="H123" s="1"/>
  <c r="N121"/>
  <c r="K123" s="1"/>
  <c r="K117"/>
  <c r="E121" s="1"/>
  <c r="K119"/>
  <c r="H121" s="1"/>
  <c r="H117"/>
  <c r="E119" s="1"/>
  <c r="N107"/>
  <c r="E113" s="1"/>
  <c r="N109"/>
  <c r="H113" s="1"/>
  <c r="N111"/>
  <c r="K113" s="1"/>
  <c r="K107"/>
  <c r="E111" s="1"/>
  <c r="K109"/>
  <c r="H111" s="1"/>
  <c r="H107"/>
  <c r="E109" s="1"/>
  <c r="N97"/>
  <c r="E103" s="1"/>
  <c r="N99"/>
  <c r="H103" s="1"/>
  <c r="N101"/>
  <c r="K103" s="1"/>
  <c r="K97"/>
  <c r="E101" s="1"/>
  <c r="K99"/>
  <c r="H101" s="1"/>
  <c r="H97"/>
  <c r="E99" s="1"/>
  <c r="N87"/>
  <c r="E93" s="1"/>
  <c r="N89"/>
  <c r="H93" s="1"/>
  <c r="N91"/>
  <c r="K93" s="1"/>
  <c r="K87"/>
  <c r="E91" s="1"/>
  <c r="K89"/>
  <c r="H91" s="1"/>
  <c r="H87"/>
  <c r="E89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F59" i="4"/>
  <c r="E63"/>
  <c r="E47"/>
  <c r="D57"/>
  <c r="D52"/>
  <c r="O8" i="6" s="1"/>
  <c r="G35" i="4"/>
  <c r="D45"/>
  <c r="D41"/>
  <c r="D53"/>
  <c r="E54"/>
  <c r="O14" i="6" s="1"/>
  <c r="E38" i="4"/>
  <c r="O13" i="6" s="1"/>
  <c r="D49" i="4"/>
  <c r="E46"/>
  <c r="Q13" i="6" s="1"/>
  <c r="F43" i="4"/>
  <c r="E39"/>
  <c r="E55"/>
  <c r="D160" i="2"/>
  <c r="D60" i="4"/>
  <c r="O9" i="6" s="1"/>
  <c r="E62" i="4"/>
  <c r="Q14" i="6" s="1"/>
  <c r="D36" i="4"/>
  <c r="O6" i="6" s="1"/>
  <c r="D64" i="4"/>
  <c r="Q9" i="6" s="1"/>
  <c r="D37" i="4"/>
  <c r="D65"/>
  <c r="F27" l="1"/>
  <c r="D29"/>
  <c r="D8"/>
  <c r="Q2" i="6" s="1"/>
  <c r="D8" i="23"/>
  <c r="Q2" i="24" s="1"/>
  <c r="P66" i="2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28" i="2"/>
  <c r="R286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0" i="2"/>
  <c r="Y234"/>
  <c r="Y119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0" i="2"/>
  <c r="H3" i="23"/>
  <c r="E7"/>
  <c r="F11"/>
  <c r="E15"/>
  <c r="E22"/>
  <c r="O8" i="24" s="1"/>
  <c r="F26" i="23" s="1"/>
  <c r="Q10" i="24" s="1"/>
  <c r="G18" i="23" s="1"/>
  <c r="E30"/>
  <c r="Q8" i="24" s="1"/>
  <c r="Y122" i="2"/>
  <c r="W34"/>
  <c r="W35"/>
  <c r="Y143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8" i="2"/>
  <c r="W131"/>
  <c r="Y139"/>
  <c r="W117"/>
  <c r="W46"/>
  <c r="R152"/>
  <c r="P40"/>
  <c r="P123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1"/>
  <c r="P144"/>
  <c r="E7" i="12"/>
  <c r="R246" i="2"/>
  <c r="P326"/>
  <c r="E47" i="18"/>
  <c r="R266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4" i="2"/>
  <c r="P306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99" i="2"/>
  <c r="R160"/>
  <c r="D41" i="16"/>
  <c r="E54" i="18"/>
  <c r="O14" i="19" s="1"/>
  <c r="P70" i="2"/>
  <c r="S78"/>
  <c r="P154"/>
  <c r="R24"/>
  <c r="R4"/>
  <c r="P87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3"/>
  <c r="P134"/>
  <c r="F26" i="16"/>
  <c r="Q16" i="17" s="1"/>
  <c r="F58" i="16"/>
  <c r="Q17" i="17" s="1"/>
  <c r="D40" i="18"/>
  <c r="Q6" i="19" s="1"/>
  <c r="D48" i="18"/>
  <c r="Q7" i="19" s="1"/>
  <c r="D56" i="18"/>
  <c r="Q8" i="19" s="1"/>
  <c r="Y140" i="2"/>
  <c r="W76"/>
  <c r="Y108"/>
  <c r="Y25"/>
  <c r="Y112"/>
  <c r="W59"/>
  <c r="W128"/>
  <c r="W97"/>
  <c r="W151"/>
  <c r="Y151"/>
  <c r="Y87"/>
  <c r="Y109"/>
  <c r="Y19"/>
  <c r="W56"/>
  <c r="W50"/>
  <c r="W149"/>
  <c r="Y245"/>
  <c r="W243"/>
  <c r="W301"/>
  <c r="Y163"/>
  <c r="Y148"/>
  <c r="Y68"/>
  <c r="Y15"/>
  <c r="Y89"/>
  <c r="Y120"/>
  <c r="W244"/>
  <c r="Y24"/>
  <c r="W17"/>
  <c r="W132"/>
  <c r="Y100"/>
  <c r="Y27"/>
  <c r="Y173"/>
  <c r="W174"/>
  <c r="Y214"/>
  <c r="W257"/>
  <c r="Y29"/>
  <c r="W200"/>
  <c r="Y275"/>
  <c r="W89"/>
  <c r="Y200"/>
  <c r="Y70"/>
  <c r="Y37"/>
  <c r="Y97"/>
  <c r="W99"/>
  <c r="W7"/>
  <c r="W25"/>
  <c r="Y50"/>
  <c r="W48"/>
  <c r="W58"/>
  <c r="W328"/>
  <c r="W27"/>
  <c r="W26"/>
  <c r="W285"/>
  <c r="W158"/>
  <c r="W37"/>
  <c r="W138"/>
  <c r="Y16"/>
  <c r="W121"/>
  <c r="W148"/>
  <c r="Y60"/>
  <c r="W68"/>
  <c r="W237"/>
  <c r="Y330"/>
  <c r="W16"/>
  <c r="Y71"/>
  <c r="W181"/>
  <c r="W279"/>
  <c r="Y51"/>
  <c r="W69"/>
  <c r="Y170"/>
  <c r="Y180"/>
  <c r="Y235"/>
  <c r="Y67"/>
  <c r="Y110"/>
  <c r="W233"/>
  <c r="W213"/>
  <c r="Y254"/>
  <c r="W308"/>
  <c r="W321"/>
  <c r="Y329"/>
  <c r="W330"/>
  <c r="W130"/>
  <c r="Y161"/>
  <c r="W162"/>
  <c r="Y128"/>
  <c r="W163"/>
  <c r="Y152"/>
  <c r="W193"/>
  <c r="Y194"/>
  <c r="Y242"/>
  <c r="W259"/>
  <c r="Y274"/>
  <c r="W140"/>
  <c r="Y79"/>
  <c r="Y26"/>
  <c r="W191"/>
  <c r="W203"/>
  <c r="Y204"/>
  <c r="Y225"/>
  <c r="W265"/>
  <c r="W4"/>
  <c r="Y149"/>
  <c r="Y160"/>
  <c r="Y138"/>
  <c r="W77"/>
  <c r="W67"/>
  <c r="W175"/>
  <c r="Y310"/>
  <c r="Y317"/>
  <c r="Y107"/>
  <c r="W79"/>
  <c r="W110"/>
  <c r="Y58"/>
  <c r="W109"/>
  <c r="Y14"/>
  <c r="W70"/>
  <c r="Y184"/>
  <c r="W201"/>
  <c r="W223"/>
  <c r="W224"/>
  <c r="W153"/>
  <c r="Y57"/>
  <c r="W119"/>
  <c r="Y255"/>
  <c r="W277"/>
  <c r="Y92"/>
  <c r="W87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4" i="2"/>
  <c r="S144" s="1"/>
  <c r="P140"/>
  <c r="D89"/>
  <c r="P89" s="1"/>
  <c r="R87"/>
  <c r="D121"/>
  <c r="S121" s="1"/>
  <c r="R117"/>
  <c r="G91"/>
  <c r="P91" s="1"/>
  <c r="R89"/>
  <c r="F150"/>
  <c r="R150" s="1"/>
  <c r="P148"/>
  <c r="D36"/>
  <c r="S36" s="1"/>
  <c r="R34"/>
  <c r="P56"/>
  <c r="F60"/>
  <c r="R60" s="1"/>
  <c r="R132"/>
  <c r="R196"/>
  <c r="R138"/>
  <c r="Y117"/>
  <c r="W98"/>
  <c r="F93"/>
  <c r="R93" s="1"/>
  <c r="R142"/>
  <c r="S148"/>
  <c r="Y190"/>
  <c r="Y193"/>
  <c r="W195"/>
  <c r="Y215"/>
  <c r="Y226"/>
  <c r="Y259"/>
  <c r="Y269"/>
  <c r="Y279"/>
  <c r="Y289"/>
  <c r="Y296"/>
  <c r="Y316"/>
  <c r="W51"/>
  <c r="P18"/>
  <c r="F30"/>
  <c r="R30" s="1"/>
  <c r="S123"/>
  <c r="R130"/>
  <c r="P14"/>
  <c r="P26"/>
  <c r="R162"/>
  <c r="Y192"/>
  <c r="Y195"/>
  <c r="W258"/>
  <c r="Y265"/>
  <c r="W278"/>
  <c r="Y285"/>
  <c r="Y298"/>
  <c r="Y311"/>
  <c r="Y331"/>
  <c r="R164"/>
  <c r="S200"/>
  <c r="R290"/>
  <c r="S103"/>
  <c r="S152"/>
  <c r="S101"/>
  <c r="R119"/>
  <c r="R134"/>
  <c r="R176"/>
  <c r="P180"/>
  <c r="R258"/>
  <c r="W264"/>
  <c r="Y268"/>
  <c r="W284"/>
  <c r="Y288"/>
  <c r="W310"/>
  <c r="Y80"/>
  <c r="P158"/>
  <c r="W142"/>
  <c r="Y34"/>
  <c r="W18"/>
  <c r="W133"/>
  <c r="Y38"/>
  <c r="P30"/>
  <c r="W47"/>
  <c r="W129"/>
  <c r="W307"/>
  <c r="P38"/>
  <c r="R62"/>
  <c r="R121"/>
  <c r="R58"/>
  <c r="P119"/>
  <c r="S119"/>
  <c r="Y76"/>
  <c r="Y17"/>
  <c r="Y130"/>
  <c r="R99"/>
  <c r="W266"/>
  <c r="W286"/>
  <c r="Y48"/>
  <c r="P160"/>
  <c r="Y59"/>
  <c r="W92"/>
  <c r="Y201"/>
  <c r="P264"/>
  <c r="P284"/>
  <c r="R14"/>
  <c r="P76"/>
  <c r="R6"/>
  <c r="R270"/>
  <c r="S76"/>
  <c r="P93"/>
  <c r="P128"/>
  <c r="Y141"/>
  <c r="W57"/>
  <c r="W160"/>
  <c r="Y158"/>
  <c r="D20"/>
  <c r="Y8"/>
  <c r="Y172"/>
  <c r="Y174"/>
  <c r="W180"/>
  <c r="Y181"/>
  <c r="W183"/>
  <c r="W217"/>
  <c r="R302"/>
  <c r="R322"/>
  <c r="R320"/>
  <c r="R328"/>
  <c r="Y4"/>
  <c r="W9"/>
  <c r="Y6"/>
  <c r="S302"/>
  <c r="P302"/>
  <c r="P310"/>
  <c r="S322"/>
  <c r="P322"/>
  <c r="R332"/>
  <c r="P330"/>
  <c r="P298"/>
  <c r="R312"/>
  <c r="P318"/>
  <c r="S332"/>
  <c r="P332"/>
  <c r="D328"/>
  <c r="R326"/>
  <c r="S326"/>
  <c r="P300"/>
  <c r="S300"/>
  <c r="S312"/>
  <c r="P312"/>
  <c r="D308"/>
  <c r="R306"/>
  <c r="S306"/>
  <c r="P320"/>
  <c r="S320"/>
  <c r="F298"/>
  <c r="R298" s="1"/>
  <c r="S296"/>
  <c r="P296"/>
  <c r="R300"/>
  <c r="R308"/>
  <c r="F318"/>
  <c r="R318" s="1"/>
  <c r="S316"/>
  <c r="P316"/>
  <c r="W300"/>
  <c r="Y301"/>
  <c r="W306"/>
  <c r="Y307"/>
  <c r="W320"/>
  <c r="Y321"/>
  <c r="W326"/>
  <c r="Y327"/>
  <c r="Y300"/>
  <c r="Y320"/>
  <c r="F310"/>
  <c r="R310" s="1"/>
  <c r="R316"/>
  <c r="F330"/>
  <c r="R330" s="1"/>
  <c r="R296"/>
  <c r="W297"/>
  <c r="Y308"/>
  <c r="W317"/>
  <c r="Y328"/>
  <c r="W296"/>
  <c r="W316"/>
  <c r="F256"/>
  <c r="R256" s="1"/>
  <c r="S254"/>
  <c r="P254"/>
  <c r="S260"/>
  <c r="P260"/>
  <c r="D256"/>
  <c r="R254"/>
  <c r="S270"/>
  <c r="P270"/>
  <c r="P268"/>
  <c r="P280"/>
  <c r="S280"/>
  <c r="D276"/>
  <c r="R274"/>
  <c r="S290"/>
  <c r="P290"/>
  <c r="R278"/>
  <c r="P258"/>
  <c r="S258"/>
  <c r="D266"/>
  <c r="R264"/>
  <c r="S264"/>
  <c r="P278"/>
  <c r="S278"/>
  <c r="D286"/>
  <c r="R284"/>
  <c r="S284"/>
  <c r="F276"/>
  <c r="R276" s="1"/>
  <c r="S274"/>
  <c r="P274"/>
  <c r="P288"/>
  <c r="R260"/>
  <c r="R280"/>
  <c r="Y258"/>
  <c r="Y278"/>
  <c r="Y267"/>
  <c r="F268"/>
  <c r="R268" s="1"/>
  <c r="Y287"/>
  <c r="F288"/>
  <c r="R288" s="1"/>
  <c r="W255"/>
  <c r="Y266"/>
  <c r="W275"/>
  <c r="Y286"/>
  <c r="S238"/>
  <c r="P238"/>
  <c r="P214"/>
  <c r="R248"/>
  <c r="P242"/>
  <c r="F244"/>
  <c r="R244" s="1"/>
  <c r="S242"/>
  <c r="R218"/>
  <c r="R216"/>
  <c r="P236"/>
  <c r="S236"/>
  <c r="F214"/>
  <c r="R214" s="1"/>
  <c r="S212"/>
  <c r="P212"/>
  <c r="P224"/>
  <c r="R238"/>
  <c r="R236"/>
  <c r="S248"/>
  <c r="P248"/>
  <c r="S246"/>
  <c r="P246"/>
  <c r="P216"/>
  <c r="S216"/>
  <c r="R226"/>
  <c r="P222"/>
  <c r="S222"/>
  <c r="F224"/>
  <c r="R224" s="1"/>
  <c r="F234"/>
  <c r="R234" s="1"/>
  <c r="S232"/>
  <c r="P232"/>
  <c r="P244"/>
  <c r="S218"/>
  <c r="P218"/>
  <c r="S228"/>
  <c r="P228"/>
  <c r="S226"/>
  <c r="P226"/>
  <c r="P234"/>
  <c r="Y217"/>
  <c r="W222"/>
  <c r="Y223"/>
  <c r="Y237"/>
  <c r="W242"/>
  <c r="Y243"/>
  <c r="Y216"/>
  <c r="W225"/>
  <c r="Y236"/>
  <c r="W245"/>
  <c r="R212"/>
  <c r="R232"/>
  <c r="Y224"/>
  <c r="Y244"/>
  <c r="W212"/>
  <c r="W232"/>
  <c r="Y232"/>
  <c r="Y212"/>
  <c r="R222"/>
  <c r="R242"/>
  <c r="W173"/>
  <c r="Y175"/>
  <c r="S196"/>
  <c r="P196"/>
  <c r="D192"/>
  <c r="R190"/>
  <c r="P194"/>
  <c r="S194"/>
  <c r="S206"/>
  <c r="R206"/>
  <c r="F172"/>
  <c r="R172" s="1"/>
  <c r="P170"/>
  <c r="S170"/>
  <c r="P184"/>
  <c r="R202"/>
  <c r="R194"/>
  <c r="P176"/>
  <c r="S176"/>
  <c r="D172"/>
  <c r="R170"/>
  <c r="P174"/>
  <c r="S174"/>
  <c r="R182"/>
  <c r="R174"/>
  <c r="P202"/>
  <c r="S202"/>
  <c r="R186"/>
  <c r="P206"/>
  <c r="S182"/>
  <c r="P182"/>
  <c r="S186"/>
  <c r="P186"/>
  <c r="F192"/>
  <c r="R192" s="1"/>
  <c r="S190"/>
  <c r="P190"/>
  <c r="P204"/>
  <c r="S180"/>
  <c r="Y183"/>
  <c r="Y203"/>
  <c r="F204"/>
  <c r="R204" s="1"/>
  <c r="Y182"/>
  <c r="Y202"/>
  <c r="F184"/>
  <c r="R184" s="1"/>
  <c r="P200"/>
  <c r="R180"/>
  <c r="R200"/>
  <c r="J72"/>
  <c r="S72" s="1"/>
  <c r="R70"/>
  <c r="R91"/>
  <c r="P142"/>
  <c r="S142"/>
  <c r="S132"/>
  <c r="S10"/>
  <c r="R10"/>
  <c r="I40"/>
  <c r="I82"/>
  <c r="R82" s="1"/>
  <c r="P78"/>
  <c r="P48"/>
  <c r="I52"/>
  <c r="R52" s="1"/>
  <c r="P6"/>
  <c r="S6"/>
  <c r="S8"/>
  <c r="R8"/>
  <c r="S70"/>
  <c r="S111"/>
  <c r="R111"/>
  <c r="R144"/>
  <c r="R103"/>
  <c r="G80"/>
  <c r="P80" s="1"/>
  <c r="R78"/>
  <c r="L113"/>
  <c r="R113" s="1"/>
  <c r="P111"/>
  <c r="P130"/>
  <c r="S130"/>
  <c r="P16"/>
  <c r="S16"/>
  <c r="I20"/>
  <c r="R20" s="1"/>
  <c r="F40"/>
  <c r="P34"/>
  <c r="S34"/>
  <c r="P62"/>
  <c r="S62"/>
  <c r="R80"/>
  <c r="F109"/>
  <c r="P107"/>
  <c r="S107"/>
  <c r="R56"/>
  <c r="S56"/>
  <c r="D58"/>
  <c r="P10"/>
  <c r="P52"/>
  <c r="R26"/>
  <c r="G28"/>
  <c r="P28" s="1"/>
  <c r="R128"/>
  <c r="D12" i="4"/>
  <c r="O3" i="6" s="1"/>
  <c r="S4" i="2"/>
  <c r="R123"/>
  <c r="W102"/>
  <c r="Y99"/>
  <c r="G19" i="4"/>
  <c r="R50" i="2"/>
  <c r="R36"/>
  <c r="G162"/>
  <c r="P162" s="1"/>
  <c r="R16"/>
  <c r="P46"/>
  <c r="S128"/>
  <c r="P4"/>
  <c r="P117"/>
  <c r="E31" i="4"/>
  <c r="S14" i="2"/>
  <c r="S38"/>
  <c r="P97"/>
  <c r="R107"/>
  <c r="S97"/>
  <c r="F18"/>
  <c r="S117"/>
  <c r="S60"/>
  <c r="D20" i="4"/>
  <c r="O4" i="6" s="1"/>
  <c r="R38" i="2"/>
  <c r="P60"/>
  <c r="P101"/>
  <c r="S138"/>
  <c r="R48"/>
  <c r="S46"/>
  <c r="P99"/>
  <c r="S140"/>
  <c r="P132"/>
  <c r="P20"/>
  <c r="E30" i="4"/>
  <c r="Q12" i="6" s="1"/>
  <c r="R158" i="2"/>
  <c r="I3" i="4"/>
  <c r="W111" i="2"/>
  <c r="Y7"/>
  <c r="W8"/>
  <c r="S50"/>
  <c r="R76"/>
  <c r="S164"/>
  <c r="S154"/>
  <c r="S26"/>
  <c r="S160"/>
  <c r="P113"/>
  <c r="S134"/>
  <c r="P138"/>
  <c r="R46"/>
  <c r="S87"/>
  <c r="S24"/>
  <c r="S48"/>
  <c r="R148"/>
  <c r="R97"/>
  <c r="R68"/>
  <c r="W91"/>
  <c r="W88"/>
  <c r="G34" i="4"/>
  <c r="F64" i="16" s="1"/>
  <c r="B19" i="17" s="1"/>
  <c r="S158" i="2"/>
  <c r="P8"/>
  <c r="R66"/>
  <c r="P109"/>
  <c r="P152"/>
  <c r="R154"/>
  <c r="W39"/>
  <c r="Y35"/>
  <c r="W81"/>
  <c r="Y77"/>
  <c r="D150"/>
  <c r="R72"/>
  <c r="S93" l="1"/>
  <c r="P36"/>
  <c r="F10" i="12"/>
  <c r="O16" i="13" s="1"/>
  <c r="G18" i="12" s="1"/>
  <c r="O19" i="13" s="1"/>
  <c r="G34" i="12" s="1"/>
  <c r="F64" i="18" s="1"/>
  <c r="B19" i="19" s="1"/>
  <c r="S20" i="2"/>
  <c r="S268"/>
  <c r="S89"/>
  <c r="P121"/>
  <c r="S224"/>
  <c r="S298"/>
  <c r="S52"/>
  <c r="S82"/>
  <c r="S310"/>
  <c r="P72"/>
  <c r="S113"/>
  <c r="S214"/>
  <c r="S30"/>
  <c r="S204"/>
  <c r="S91"/>
  <c r="S234"/>
  <c r="S244"/>
  <c r="S330"/>
  <c r="S162"/>
  <c r="S308"/>
  <c r="P308"/>
  <c r="S318"/>
  <c r="S328"/>
  <c r="P328"/>
  <c r="P286"/>
  <c r="S286"/>
  <c r="S288"/>
  <c r="S256"/>
  <c r="P256"/>
  <c r="S276"/>
  <c r="P276"/>
  <c r="S266"/>
  <c r="P266"/>
  <c r="S192"/>
  <c r="P192"/>
  <c r="S184"/>
  <c r="S172"/>
  <c r="P172"/>
  <c r="P58"/>
  <c r="S58"/>
  <c r="R18"/>
  <c r="S18"/>
  <c r="R109"/>
  <c r="S109"/>
  <c r="S80"/>
  <c r="S28"/>
  <c r="R40"/>
  <c r="S40"/>
  <c r="S150"/>
  <c r="P150"/>
</calcChain>
</file>

<file path=xl/sharedStrings.xml><?xml version="1.0" encoding="utf-8"?>
<sst xmlns="http://schemas.openxmlformats.org/spreadsheetml/2006/main" count="1954" uniqueCount="318">
  <si>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</si>
  <si>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</si>
  <si>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</si>
  <si>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</si>
  <si>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</si>
  <si>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</si>
  <si>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</si>
  <si>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</si>
  <si>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</si>
  <si>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</si>
  <si>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</si>
  <si>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</si>
  <si>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</si>
  <si>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</si>
  <si>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</si>
  <si>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</si>
  <si>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</si>
  <si>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</si>
  <si>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</si>
  <si>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</si>
  <si>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</si>
  <si>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</si>
  <si>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</si>
  <si>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</si>
  <si>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</si>
  <si>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</si>
  <si>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</si>
  <si>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</si>
  <si>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</si>
  <si>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</si>
  <si>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</si>
  <si>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</si>
  <si>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</si>
  <si>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</si>
  <si>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</si>
  <si>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</si>
  <si>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</si>
  <si>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</si>
  <si>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</si>
  <si>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</si>
  <si>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</si>
  <si>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</si>
  <si>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</si>
  <si>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</si>
  <si>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</si>
  <si>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</si>
  <si>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</si>
  <si>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</si>
  <si>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</si>
  <si>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</si>
  <si>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</si>
  <si>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</si>
  <si>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</si>
  <si>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</si>
  <si>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</si>
  <si>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</si>
  <si>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</si>
  <si>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</si>
  <si>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</si>
  <si>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</si>
  <si>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</si>
  <si>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</si>
  <si>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</si>
  <si>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</si>
  <si>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</si>
  <si>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</si>
  <si>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</si>
  <si>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</si>
  <si>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</si>
  <si>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</si>
  <si>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</si>
  <si>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</si>
  <si>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</si>
  <si>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</si>
  <si>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</si>
  <si>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</si>
  <si>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</si>
  <si>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</si>
  <si>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</si>
  <si>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</si>
  <si>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</si>
  <si>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</si>
  <si>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</si>
  <si>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</si>
  <si>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</si>
  <si>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Matěj</t>
  </si>
  <si>
    <t>Flajšar</t>
  </si>
  <si>
    <t>Petr</t>
  </si>
  <si>
    <t>SKST N. Lískovec</t>
  </si>
  <si>
    <t>Král</t>
  </si>
  <si>
    <t>Jakub</t>
  </si>
  <si>
    <t>MSK Břeclav</t>
  </si>
  <si>
    <t>Lukáš</t>
  </si>
  <si>
    <t>Slovan Hodonín</t>
  </si>
  <si>
    <t>Kopřivová</t>
  </si>
  <si>
    <t>Eliška</t>
  </si>
  <si>
    <t>KST LVA</t>
  </si>
  <si>
    <t>Martin</t>
  </si>
  <si>
    <t>Krištof</t>
  </si>
  <si>
    <t>Tišnov</t>
  </si>
  <si>
    <t>KST Vyškov</t>
  </si>
  <si>
    <t>Sokol Brno I</t>
  </si>
  <si>
    <t>Vozdek</t>
  </si>
  <si>
    <t>František</t>
  </si>
  <si>
    <t>Veselý</t>
  </si>
  <si>
    <t>Šimon</t>
  </si>
  <si>
    <t>TJ Mikulčice</t>
  </si>
  <si>
    <t>Michal</t>
  </si>
  <si>
    <t>Jan</t>
  </si>
  <si>
    <t>Vokřínek</t>
  </si>
  <si>
    <t>MS Brno</t>
  </si>
  <si>
    <t>Krchňáková</t>
  </si>
  <si>
    <t>Viktorie</t>
  </si>
  <si>
    <t>KST Blansko</t>
  </si>
  <si>
    <t>Zouharová</t>
  </si>
  <si>
    <t>Zuzana</t>
  </si>
  <si>
    <t>Fousková</t>
  </si>
  <si>
    <t>Jarmila</t>
  </si>
  <si>
    <t>Kuchar</t>
  </si>
  <si>
    <t>Štěpán</t>
  </si>
  <si>
    <t>Adam</t>
  </si>
  <si>
    <t>Švarc</t>
  </si>
  <si>
    <t>Robert</t>
  </si>
  <si>
    <t>SKST Hodonín</t>
  </si>
  <si>
    <t>Gertner</t>
  </si>
  <si>
    <t>Tomáš</t>
  </si>
  <si>
    <t>Varmuža</t>
  </si>
  <si>
    <t>Hubert</t>
  </si>
  <si>
    <t>Tihelka</t>
  </si>
  <si>
    <t>Zdeněk</t>
  </si>
  <si>
    <t>Pešák</t>
  </si>
  <si>
    <t>Dominik</t>
  </si>
  <si>
    <t>Daňková</t>
  </si>
  <si>
    <t>Karolína</t>
  </si>
  <si>
    <t>Král Jakub</t>
  </si>
  <si>
    <t>Kopřivová Eliška</t>
  </si>
  <si>
    <t>Krištof Martin</t>
  </si>
  <si>
    <t>Vozdek František</t>
  </si>
  <si>
    <t>Veselý Šimon</t>
  </si>
  <si>
    <t>Vokřínek Petr</t>
  </si>
  <si>
    <t>Krchňáková Viktorie</t>
  </si>
  <si>
    <t>Zouharová Zuzana</t>
  </si>
  <si>
    <t>Fousková Jarmila</t>
  </si>
  <si>
    <t>Švarc Robert</t>
  </si>
  <si>
    <t>Gertner Tomáš</t>
  </si>
  <si>
    <t>Varmuža Hubert</t>
  </si>
  <si>
    <t>Tihelka Zdeněk</t>
  </si>
  <si>
    <t>Pešák Dominik</t>
  </si>
  <si>
    <t>Daňková Karolína</t>
  </si>
  <si>
    <t>A</t>
  </si>
  <si>
    <t>Pavel</t>
  </si>
  <si>
    <t>Barták</t>
  </si>
  <si>
    <t>KST Kunštát</t>
  </si>
  <si>
    <t>Křepela</t>
  </si>
  <si>
    <t>David</t>
  </si>
  <si>
    <t>STK Zbraslavec</t>
  </si>
  <si>
    <t>Šlichta</t>
  </si>
  <si>
    <t>Teodor</t>
  </si>
  <si>
    <t>Navrátil</t>
  </si>
  <si>
    <t>Příhoda</t>
  </si>
  <si>
    <t>Šrůtka</t>
  </si>
  <si>
    <t>Vojtěch</t>
  </si>
  <si>
    <t>Štipčák</t>
  </si>
  <si>
    <t>Cupák</t>
  </si>
  <si>
    <t>Cupáková</t>
  </si>
  <si>
    <t>Bára</t>
  </si>
  <si>
    <t>Štěpánek</t>
  </si>
  <si>
    <t>Daněk</t>
  </si>
  <si>
    <t>Vítězslav</t>
  </si>
  <si>
    <t>Rotrekl</t>
  </si>
  <si>
    <t>Josef</t>
  </si>
  <si>
    <t>Bravencová</t>
  </si>
  <si>
    <t>Josefov</t>
  </si>
  <si>
    <t>Formanová</t>
  </si>
  <si>
    <t>Kateřina</t>
  </si>
  <si>
    <t>Kotásková</t>
  </si>
  <si>
    <t>Julie</t>
  </si>
  <si>
    <t>Rehortová</t>
  </si>
  <si>
    <t>Vanesa</t>
  </si>
  <si>
    <t>Sedláček</t>
  </si>
  <si>
    <t>Agrotec Hustopeče</t>
  </si>
  <si>
    <t>Topinka</t>
  </si>
  <si>
    <t>Ondřej</t>
  </si>
  <si>
    <t>Bednář</t>
  </si>
  <si>
    <t>Antonín</t>
  </si>
  <si>
    <t>Oleksíková</t>
  </si>
  <si>
    <t>Lucie</t>
  </si>
  <si>
    <t>Přikrylová</t>
  </si>
  <si>
    <t>Adéla</t>
  </si>
  <si>
    <t>Kyzlinková</t>
  </si>
  <si>
    <t>Michaela</t>
  </si>
  <si>
    <t>Buček</t>
  </si>
  <si>
    <t>Bučková</t>
  </si>
  <si>
    <t>Macánek</t>
  </si>
  <si>
    <t>Báťková</t>
  </si>
  <si>
    <t>Pavlína</t>
  </si>
  <si>
    <t>Mrázová</t>
  </si>
  <si>
    <t>Monika</t>
  </si>
  <si>
    <t>Hrubý</t>
  </si>
  <si>
    <t>Crhonek</t>
  </si>
  <si>
    <t>Ratajský</t>
  </si>
  <si>
    <t>KST Olomouc</t>
  </si>
  <si>
    <t>Dusík</t>
  </si>
  <si>
    <t>Flajšar Pavel</t>
  </si>
  <si>
    <t>Barták Lukáš</t>
  </si>
  <si>
    <t>Křepela David</t>
  </si>
  <si>
    <t>Salajka Jörg</t>
  </si>
  <si>
    <t>Gholamzadeh Ali</t>
  </si>
  <si>
    <t>2009</t>
  </si>
  <si>
    <t>Šlichta Teodor</t>
  </si>
  <si>
    <t>Navrátil Jan</t>
  </si>
  <si>
    <t>Příhoda Michal</t>
  </si>
  <si>
    <t>Šrůtka Vojtěch</t>
  </si>
  <si>
    <t>Štipčák Zdeněk</t>
  </si>
  <si>
    <t>Cupák Jakub</t>
  </si>
  <si>
    <t>Štěpánek Adam</t>
  </si>
  <si>
    <t>Daněk Vítězslav</t>
  </si>
  <si>
    <t>Bravencová Karolína</t>
  </si>
  <si>
    <t>Formanová Kateřina</t>
  </si>
  <si>
    <t>Kotásková Julie</t>
  </si>
  <si>
    <t>Rehortová vanesa</t>
  </si>
  <si>
    <t>Sedláček Jakub</t>
  </si>
  <si>
    <t>Topinka Ondřej</t>
  </si>
  <si>
    <t>Topinka Vojtěch</t>
  </si>
  <si>
    <t>Bednář Antonín</t>
  </si>
  <si>
    <t>Vokřínek Tomáš</t>
  </si>
  <si>
    <t>Oleksíková Lucie</t>
  </si>
  <si>
    <t>Přikrylová Adéla</t>
  </si>
  <si>
    <t>Varmuža Jakub</t>
  </si>
  <si>
    <t>Buček Matěj</t>
  </si>
  <si>
    <t>Bučková Eliška</t>
  </si>
  <si>
    <t>Macánek Martin</t>
  </si>
  <si>
    <t>Mrázová Monika</t>
  </si>
  <si>
    <t>Hrubý Vojtěch</t>
  </si>
  <si>
    <t>Crhonek David</t>
  </si>
  <si>
    <t>Ratajský Martin</t>
  </si>
  <si>
    <t>Dusík Jakub</t>
  </si>
  <si>
    <t>7</t>
  </si>
  <si>
    <t>8</t>
  </si>
  <si>
    <t>11</t>
  </si>
  <si>
    <t>12</t>
  </si>
  <si>
    <t>13</t>
  </si>
  <si>
    <t>Vyrůbalík Patrik</t>
  </si>
  <si>
    <t>15</t>
  </si>
  <si>
    <t>16</t>
  </si>
  <si>
    <t>17</t>
  </si>
  <si>
    <t>17,5</t>
  </si>
  <si>
    <t>19</t>
  </si>
  <si>
    <t>20</t>
  </si>
  <si>
    <t>21</t>
  </si>
  <si>
    <t>22</t>
  </si>
  <si>
    <t>23</t>
  </si>
  <si>
    <t>24</t>
  </si>
  <si>
    <t>25</t>
  </si>
  <si>
    <t>26</t>
  </si>
  <si>
    <t>28</t>
  </si>
  <si>
    <t>31</t>
  </si>
  <si>
    <t>33</t>
  </si>
  <si>
    <t>34</t>
  </si>
  <si>
    <t>37</t>
  </si>
  <si>
    <t>29</t>
  </si>
  <si>
    <t>38</t>
  </si>
  <si>
    <t>39</t>
  </si>
  <si>
    <t>41</t>
  </si>
  <si>
    <t>Cupáková Barbora</t>
  </si>
  <si>
    <t>46</t>
  </si>
  <si>
    <t>47</t>
  </si>
  <si>
    <t>49</t>
  </si>
  <si>
    <t>54</t>
  </si>
  <si>
    <t>55</t>
  </si>
  <si>
    <t>60</t>
  </si>
  <si>
    <t>61</t>
  </si>
  <si>
    <t>62</t>
  </si>
  <si>
    <t>67</t>
  </si>
  <si>
    <t>69</t>
  </si>
  <si>
    <t>70</t>
  </si>
  <si>
    <t>73</t>
  </si>
  <si>
    <t>2010</t>
  </si>
  <si>
    <t>Zaoral Milan</t>
  </si>
  <si>
    <t>30</t>
  </si>
  <si>
    <t>101</t>
  </si>
  <si>
    <t>BTM B - U13 - 1.stupeň turnaj A</t>
  </si>
  <si>
    <t>Mikulčice 24.4.2022</t>
  </si>
  <si>
    <t>BTM B - U13 - útěcha turnaj A</t>
  </si>
  <si>
    <t>BTM B - U13 - finále turnaj A</t>
  </si>
  <si>
    <t>BTM B - U13 - finále turnaj B</t>
  </si>
  <si>
    <t>BTM B - U13 - útěcha turnaj B</t>
  </si>
  <si>
    <t>Nováková Naia</t>
  </si>
  <si>
    <t>65</t>
  </si>
  <si>
    <t>4</t>
  </si>
  <si>
    <t>5</t>
  </si>
  <si>
    <t>6</t>
  </si>
  <si>
    <t>3</t>
  </si>
  <si>
    <t>9</t>
  </si>
  <si>
    <t>10</t>
  </si>
  <si>
    <t>2</t>
  </si>
  <si>
    <t>-1</t>
  </si>
  <si>
    <t>-9</t>
  </si>
  <si>
    <t>-12</t>
  </si>
  <si>
    <t>-4</t>
  </si>
  <si>
    <t>-3</t>
  </si>
  <si>
    <t>0</t>
  </si>
  <si>
    <t>-7</t>
  </si>
  <si>
    <t>-6</t>
  </si>
  <si>
    <t>-8</t>
  </si>
  <si>
    <t>-2</t>
  </si>
  <si>
    <t>-5</t>
  </si>
  <si>
    <t>-10</t>
  </si>
  <si>
    <t>-11</t>
  </si>
  <si>
    <t>-0</t>
  </si>
  <si>
    <t>-13</t>
  </si>
  <si>
    <t>1</t>
  </si>
  <si>
    <t>-14</t>
  </si>
  <si>
    <t>1.</t>
  </si>
  <si>
    <t>2.</t>
  </si>
  <si>
    <t>3.</t>
  </si>
  <si>
    <t>4.</t>
  </si>
  <si>
    <t>14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</si>
</sst>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0" fillId="0" borderId="0" xfId="0"/>
    <xf numFmtId="0" fontId="0" fillId="0" borderId="62" xfId="0" applyBorder="1"/>
    <xf numFmtId="0" fontId="0" fillId="0" borderId="30" xfId="0" applyBorder="1"/>
    <xf numFmtId="0" fontId="0" fillId="0" borderId="27" xfId="0" applyBorder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8" fillId="0" borderId="88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62" xfId="0" applyFont="1" applyBorder="1"/>
    <xf numFmtId="0" fontId="0" fillId="0" borderId="4" xfId="0" applyBorder="1"/>
    <xf numFmtId="0" fontId="17" fillId="0" borderId="7" xfId="0" applyFont="1" applyBorder="1"/>
    <xf numFmtId="0" fontId="0" fillId="0" borderId="18" xfId="0" applyBorder="1"/>
    <xf numFmtId="0" fontId="0" fillId="0" borderId="10" xfId="0" applyBorder="1"/>
    <xf numFmtId="0" fontId="0" fillId="0" borderId="89" xfId="0" applyBorder="1"/>
    <xf numFmtId="0" fontId="17" fillId="0" borderId="18" xfId="0" applyFont="1" applyBorder="1"/>
    <xf numFmtId="0" fontId="0" fillId="0" borderId="7" xfId="0" applyBorder="1"/>
    <xf numFmtId="0" fontId="0" fillId="0" borderId="4" xfId="0" applyBorder="1" applyAlignment="1">
      <alignment horizontal="right"/>
    </xf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0" fillId="4" borderId="18" xfId="0" applyFill="1" applyBorder="1"/>
    <xf numFmtId="49" fontId="0" fillId="4" borderId="18" xfId="0" applyNumberFormat="1" applyFill="1" applyBorder="1" applyAlignment="1">
      <alignment horizontal="center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20" fillId="4" borderId="18" xfId="0" applyFont="1" applyFill="1" applyBorder="1"/>
    <xf numFmtId="49" fontId="0" fillId="4" borderId="18" xfId="0" applyNumberFormat="1" applyFill="1" applyBorder="1" applyAlignment="1" applyProtection="1">
      <alignment horizontal="right"/>
      <protection locked="0"/>
    </xf>
    <xf numFmtId="49" fontId="0" fillId="4" borderId="0" xfId="0" applyNumberFormat="1" applyFill="1" applyProtection="1">
      <protection locked="0"/>
    </xf>
    <xf numFmtId="0" fontId="0" fillId="0" borderId="34" xfId="0" applyFill="1" applyBorder="1"/>
    <xf numFmtId="0" fontId="0" fillId="0" borderId="31" xfId="0" applyFill="1" applyBorder="1"/>
    <xf numFmtId="0" fontId="0" fillId="0" borderId="0" xfId="0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58" xfId="0" applyBorder="1"/>
    <xf numFmtId="0" fontId="0" fillId="4" borderId="34" xfId="0" applyFill="1" applyBorder="1"/>
    <xf numFmtId="0" fontId="2" fillId="0" borderId="0" xfId="0" applyNumberFormat="1" applyFont="1" applyBorder="1" applyAlignment="1" applyProtection="1">
      <alignment vertical="center"/>
      <protection hidden="1"/>
    </xf>
    <xf numFmtId="0" fontId="2" fillId="3" borderId="90" xfId="0" applyFont="1" applyFill="1" applyBorder="1" applyAlignment="1" applyProtection="1">
      <alignment horizontal="center" vertical="center"/>
      <protection locked="0"/>
    </xf>
    <xf numFmtId="0" fontId="0" fillId="0" borderId="82" xfId="0" applyBorder="1"/>
    <xf numFmtId="0" fontId="0" fillId="0" borderId="35" xfId="0" applyBorder="1"/>
    <xf numFmtId="0" fontId="0" fillId="0" borderId="91" xfId="0" applyBorder="1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7"/>
      <c r="B2" t="s">
        <v>62</v>
      </c>
    </row>
    <row r="4" spans="1:2">
      <c r="A4" s="124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K25" sqref="K25"/>
    </sheetView>
  </sheetViews>
  <sheetFormatPr defaultRowHeight="13.2"/>
  <cols>
    <col min="1" max="1" width="4.109375" style="2" customWidth="1"/>
    <col min="2" max="2" width="3.7773437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52" t="s">
        <v>286</v>
      </c>
      <c r="C1" s="252"/>
      <c r="D1" s="252"/>
      <c r="E1" s="252"/>
      <c r="F1" s="252"/>
      <c r="G1" s="252"/>
    </row>
    <row r="2" spans="1:9" ht="12" customHeight="1">
      <c r="A2" s="254">
        <v>22</v>
      </c>
      <c r="B2" s="257">
        <v>1</v>
      </c>
      <c r="C2" s="79" t="str">
        <f>IF(A2&gt;0,VLOOKUP(A2,seznam!$A$2:$C$129,3),"------")</f>
        <v>KST Blansko</v>
      </c>
      <c r="D2" s="80"/>
      <c r="E2" s="81"/>
      <c r="F2" s="258" t="str">
        <f>'1.st A+B'!Y2</f>
        <v>Mikulčice 24.4.2022</v>
      </c>
      <c r="G2" s="259"/>
    </row>
    <row r="3" spans="1:9" ht="12" customHeight="1">
      <c r="A3" s="255"/>
      <c r="B3" s="208"/>
      <c r="C3" s="99" t="str">
        <f>IF(A2&gt;0,VLOOKUP(A2,seznam!$A$2:$C$129,2),"------")</f>
        <v>Krchňáková Viktorie</v>
      </c>
      <c r="D3" s="80"/>
      <c r="E3" s="81"/>
      <c r="F3" s="259"/>
      <c r="G3" s="259"/>
      <c r="I3" s="101"/>
    </row>
    <row r="4" spans="1:9" ht="12" customHeight="1">
      <c r="A4" s="254"/>
      <c r="B4" s="256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Krchňáková Viktorie</v>
      </c>
      <c r="E4" s="81"/>
      <c r="F4" s="81"/>
      <c r="G4" s="81"/>
    </row>
    <row r="5" spans="1:9" ht="12" customHeight="1">
      <c r="A5" s="255"/>
      <c r="B5" s="256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54">
        <v>43</v>
      </c>
      <c r="B6" s="256">
        <v>3</v>
      </c>
      <c r="C6" s="79" t="str">
        <f>IF(A6&gt;0,VLOOKUP(A6,seznam!$A$2:$C$129,3),"------")</f>
        <v>MSK Břeclav</v>
      </c>
      <c r="D6" s="81"/>
      <c r="E6" s="85" t="str">
        <f>IF('zap_útěcha B'!W2&gt;'zap_útěcha B'!Y2,'zap_útěcha B'!O2,IF('zap_útěcha B'!W2&lt;'zap_útěcha B'!Y2,'zap_útěcha B'!Q2," "))</f>
        <v>Krchňáková Viktorie</v>
      </c>
      <c r="F6" s="81"/>
      <c r="G6" s="81"/>
    </row>
    <row r="7" spans="1:9" ht="12" customHeight="1">
      <c r="A7" s="255"/>
      <c r="B7" s="256"/>
      <c r="C7" s="99" t="str">
        <f>IF(A6&gt;0,VLOOKUP(A6,seznam!$A$2:$C$129,2),"------")</f>
        <v>Šlichta Teodor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(9;3;2;;)</v>
      </c>
      <c r="F7" s="84"/>
      <c r="G7" s="81"/>
    </row>
    <row r="8" spans="1:9" ht="12" customHeight="1">
      <c r="A8" s="254">
        <v>47</v>
      </c>
      <c r="B8" s="256">
        <v>4</v>
      </c>
      <c r="C8" s="82" t="str">
        <f>IF(A8&gt;0,VLOOKUP(A8,seznam!$A$2:$C$129,3),"------")</f>
        <v>Josefov</v>
      </c>
      <c r="D8" s="83" t="str">
        <f>IF('zap_útěcha B'!J3&gt;'zap_útěcha B'!L3,'zap_útěcha B'!B3,IF('zap_útěcha B'!J3&lt;'zap_útěcha B'!L3,'zap_útěcha B'!D3," "))</f>
        <v>Formanová Kateřina</v>
      </c>
      <c r="E8" s="84"/>
      <c r="F8" s="84"/>
      <c r="G8" s="81"/>
    </row>
    <row r="9" spans="1:9" ht="12" customHeight="1">
      <c r="A9" s="255"/>
      <c r="B9" s="256"/>
      <c r="C9" s="100" t="str">
        <f>IF(A8&gt;0,VLOOKUP(A8,seznam!$A$2:$C$129,2),"------")</f>
        <v>Formanová Kateřina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2:1   (4;6;-12;;)</v>
      </c>
      <c r="E9" s="81"/>
      <c r="F9" s="84"/>
      <c r="G9" s="81"/>
    </row>
    <row r="10" spans="1:9" ht="12" customHeight="1">
      <c r="A10" s="254">
        <v>48</v>
      </c>
      <c r="B10" s="256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B'!W11&gt;'zap_útěcha B'!Y11,'zap_útěcha B'!O11,IF('zap_útěcha B'!W11&lt;'zap_útěcha B'!Y11,'zap_útěcha B'!Q11," "))</f>
        <v>Tihelka Zdeněk</v>
      </c>
      <c r="G10" s="81"/>
    </row>
    <row r="11" spans="1:9" ht="12" customHeight="1">
      <c r="A11" s="255"/>
      <c r="B11" s="256"/>
      <c r="C11" s="99" t="str">
        <f>IF(A10&gt;0,VLOOKUP(A10,seznam!$A$2:$C$129,2),"------")</f>
        <v>Tihelka Zdeněk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(4;-6;14;8;)</v>
      </c>
      <c r="G11" s="84"/>
    </row>
    <row r="12" spans="1:9" ht="12" customHeight="1">
      <c r="A12" s="254">
        <v>42</v>
      </c>
      <c r="B12" s="256">
        <v>6</v>
      </c>
      <c r="C12" s="82" t="str">
        <f>IF(A12&gt;0,VLOOKUP(A12,seznam!$A$2:$C$129,3),"------")</f>
        <v>TJ Mikulčice</v>
      </c>
      <c r="D12" s="83" t="str">
        <f>IF('zap_útěcha B'!J4&gt;'zap_útěcha B'!L4,'zap_útěcha B'!B4,IF('zap_útěcha B'!J4&lt;'zap_útěcha B'!L4,'zap_útěcha B'!D4," "))</f>
        <v>Tihelka Zdeněk</v>
      </c>
      <c r="E12" s="81"/>
      <c r="F12" s="84"/>
      <c r="G12" s="84"/>
    </row>
    <row r="13" spans="1:9" ht="12" customHeight="1">
      <c r="A13" s="255"/>
      <c r="B13" s="256"/>
      <c r="C13" s="100" t="str">
        <f>IF(A12&gt;0,VLOOKUP(A12,seznam!$A$2:$C$129,2),"------")</f>
        <v>Rehortová vanesa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3:2   (8;-10;-6;8;6)</v>
      </c>
      <c r="E13" s="84"/>
      <c r="F13" s="84"/>
      <c r="G13" s="84"/>
    </row>
    <row r="14" spans="1:9" ht="12" customHeight="1">
      <c r="A14" s="254">
        <v>46</v>
      </c>
      <c r="B14" s="256">
        <v>7</v>
      </c>
      <c r="C14" s="79" t="str">
        <f>IF(A14&gt;0,VLOOKUP(A14,seznam!$A$2:$C$129,3),"------")</f>
        <v>Josefov</v>
      </c>
      <c r="D14" s="80"/>
      <c r="E14" s="85" t="str">
        <f>IF('zap_útěcha B'!W3&gt;'zap_útěcha B'!Y3,'zap_útěcha B'!O3,IF('zap_útěcha B'!W3&lt;'zap_útěcha B'!Y3,'zap_útěcha B'!Q3," "))</f>
        <v>Tihelka Zdeněk</v>
      </c>
      <c r="F14" s="84"/>
      <c r="G14" s="84"/>
    </row>
    <row r="15" spans="1:9" ht="12" customHeight="1">
      <c r="A15" s="255"/>
      <c r="B15" s="256"/>
      <c r="C15" s="99" t="str">
        <f>IF(A14&gt;0,VLOOKUP(A14,seznam!$A$2:$C$129,2),"------")</f>
        <v>Bravencová Karolína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(8;7;9;;)</v>
      </c>
      <c r="F15" s="81"/>
      <c r="G15" s="84"/>
    </row>
    <row r="16" spans="1:9" ht="12" customHeight="1">
      <c r="A16" s="254">
        <v>30</v>
      </c>
      <c r="B16" s="256">
        <v>8</v>
      </c>
      <c r="C16" s="82" t="str">
        <f>IF(A16&gt;0,VLOOKUP(A16,seznam!$A$2:$C$129,3),"------")</f>
        <v>STK Zbraslavec</v>
      </c>
      <c r="D16" s="83" t="str">
        <f>IF('zap_útěcha B'!J5&gt;'zap_útěcha B'!L5,'zap_útěcha B'!B5,IF('zap_útěcha B'!J5&lt;'zap_útěcha B'!L5,'zap_útěcha B'!D5," "))</f>
        <v>Křepela David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Křepela David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3:1   (5;6;-8;4;)</v>
      </c>
      <c r="E17" s="81"/>
      <c r="F17" s="81"/>
      <c r="G17" s="84"/>
    </row>
    <row r="18" spans="1:7" ht="12" customHeight="1">
      <c r="A18" s="254">
        <v>31</v>
      </c>
      <c r="B18" s="256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Tihelka Zdeněk</v>
      </c>
    </row>
    <row r="19" spans="1:7" ht="12" customHeight="1">
      <c r="A19" s="255"/>
      <c r="B19" s="256"/>
      <c r="C19" s="99" t="str">
        <f>IF(A18&gt;0,VLOOKUP(A18,seznam!$A$2:$C$129,2),"------")</f>
        <v>Přikrylová Adéla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(3;3;9;;)</v>
      </c>
    </row>
    <row r="20" spans="1:7" ht="12" customHeight="1">
      <c r="A20" s="254">
        <v>52</v>
      </c>
      <c r="B20" s="256">
        <v>10</v>
      </c>
      <c r="C20" s="82" t="str">
        <f>IF(A20&gt;0,VLOOKUP(A20,seznam!$A$2:$C$129,3),"------")</f>
        <v>SKST Hodonín</v>
      </c>
      <c r="D20" s="83" t="str">
        <f>IF('zap_útěcha B'!J6&gt;'zap_útěcha B'!L6,'zap_útěcha B'!B6,IF('zap_útěcha B'!J6&lt;'zap_útěcha B'!L6,'zap_útěcha B'!D6," "))</f>
        <v>Přikrylová Adéla</v>
      </c>
      <c r="E20" s="81"/>
      <c r="F20" s="81"/>
      <c r="G20" s="87"/>
    </row>
    <row r="21" spans="1:7" ht="12" customHeight="1">
      <c r="A21" s="255"/>
      <c r="B21" s="256"/>
      <c r="C21" s="100" t="str">
        <f>IF(A20&gt;0,VLOOKUP(A20,seznam!$A$2:$C$129,2),"------")</f>
        <v>Salajka Jörg</v>
      </c>
      <c r="D21" s="81"/>
      <c r="E21" s="84"/>
      <c r="F21" s="81"/>
      <c r="G21" s="87"/>
    </row>
    <row r="22" spans="1:7" ht="12" customHeight="1">
      <c r="A22" s="254">
        <v>29</v>
      </c>
      <c r="B22" s="256">
        <v>11</v>
      </c>
      <c r="C22" s="79" t="str">
        <f>IF(A22&gt;0,VLOOKUP(A22,seznam!$A$2:$C$129,3),"------")</f>
        <v>KST LVA</v>
      </c>
      <c r="D22" s="80"/>
      <c r="E22" s="85" t="str">
        <f>IF('zap_útěcha B'!W4&gt;'zap_útěcha B'!Y4,'zap_útěcha B'!O4,IF('zap_útěcha B'!W4&lt;'zap_útěcha B'!Y4,'zap_útěcha B'!Q4," "))</f>
        <v>Přikrylová Adéla</v>
      </c>
      <c r="F22" s="81"/>
      <c r="G22" s="87"/>
    </row>
    <row r="23" spans="1:7" ht="12" customHeight="1">
      <c r="A23" s="255"/>
      <c r="B23" s="256"/>
      <c r="C23" s="99" t="str">
        <f>IF(A22&gt;0,VLOOKUP(A22,seznam!$A$2:$C$129,2),"------")</f>
        <v>Cupáková Barbora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(7;-11;8;-10;10)</v>
      </c>
      <c r="F23" s="84"/>
      <c r="G23" s="87"/>
    </row>
    <row r="24" spans="1:7" ht="12" customHeight="1">
      <c r="A24" s="254">
        <v>40</v>
      </c>
      <c r="B24" s="256">
        <v>12</v>
      </c>
      <c r="C24" s="82" t="str">
        <f>IF(A24&gt;0,VLOOKUP(A24,seznam!$A$2:$C$129,3),"------")</f>
        <v>SKST Hodonín</v>
      </c>
      <c r="D24" s="83" t="str">
        <f>IF('zap_útěcha B'!J7&gt;'zap_útěcha B'!L7,'zap_útěcha B'!B7,IF('zap_útěcha B'!J7&lt;'zap_útěcha B'!L7,'zap_útěcha B'!D7," "))</f>
        <v>Cupáková Barbora</v>
      </c>
      <c r="E24" s="84"/>
      <c r="F24" s="84"/>
      <c r="G24" s="87"/>
    </row>
    <row r="25" spans="1:7" ht="12" customHeight="1">
      <c r="A25" s="255"/>
      <c r="B25" s="256"/>
      <c r="C25" s="100" t="str">
        <f>IF(A24&gt;0,VLOOKUP(A24,seznam!$A$2:$C$129,2),"------")</f>
        <v>Varmuža Jakub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(8;10;8;;)</v>
      </c>
      <c r="E25" s="81"/>
      <c r="F25" s="84"/>
      <c r="G25" s="87"/>
    </row>
    <row r="26" spans="1:7" ht="12" customHeight="1">
      <c r="A26" s="254">
        <v>50</v>
      </c>
      <c r="B26" s="256">
        <v>13</v>
      </c>
      <c r="C26" s="79" t="str">
        <f>IF(A26&gt;0,VLOOKUP(A26,seznam!$A$2:$C$129,3),"------")</f>
        <v>KST Vyškov</v>
      </c>
      <c r="D26" s="80"/>
      <c r="E26" s="81"/>
      <c r="F26" s="85" t="str">
        <f>IF('zap_útěcha B'!W12&gt;'zap_útěcha B'!Y12,'zap_útěcha B'!O12,IF('zap_útěcha B'!W12&lt;'zap_útěcha B'!Y12,'zap_útěcha B'!Q12," "))</f>
        <v>Crhonek David</v>
      </c>
      <c r="G26" s="87"/>
    </row>
    <row r="27" spans="1:7" ht="12" customHeight="1">
      <c r="A27" s="255"/>
      <c r="B27" s="256"/>
      <c r="C27" s="99" t="str">
        <f>IF(A26&gt;0,VLOOKUP(A26,seznam!$A$2:$C$129,2),"------")</f>
        <v>Crhonek David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(4;4;4;;)</v>
      </c>
      <c r="G27" s="88"/>
    </row>
    <row r="28" spans="1:7" ht="12" customHeight="1">
      <c r="A28" s="254">
        <v>38</v>
      </c>
      <c r="B28" s="256">
        <v>14</v>
      </c>
      <c r="C28" s="82" t="str">
        <f>IF(A28&gt;0,VLOOKUP(A28,seznam!$A$2:$C$129,3),"------")</f>
        <v>SKST Hodonín</v>
      </c>
      <c r="D28" s="83" t="str">
        <f>IF('zap_útěcha B'!J8&gt;'zap_útěcha B'!L8,'zap_útěcha B'!B8,IF('zap_útěcha B'!J8&lt;'zap_útěcha B'!L8,'zap_útěcha B'!D8," "))</f>
        <v>Crhonek David</v>
      </c>
      <c r="E28" s="81"/>
      <c r="F28" s="84"/>
      <c r="G28" s="88"/>
    </row>
    <row r="29" spans="1:7" ht="12" customHeight="1">
      <c r="A29" s="255"/>
      <c r="B29" s="256"/>
      <c r="C29" s="100" t="str">
        <f>IF(A28&gt;0,VLOOKUP(A28,seznam!$A$2:$C$129,2),"------")</f>
        <v>Nováková Naia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(4;6;6;;)</v>
      </c>
      <c r="E29" s="84"/>
      <c r="F29" s="84"/>
      <c r="G29" s="88"/>
    </row>
    <row r="30" spans="1:7" ht="12" customHeight="1">
      <c r="A30" s="254"/>
      <c r="B30" s="256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Crhonek David</v>
      </c>
      <c r="F30" s="84"/>
      <c r="G30" s="88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(-2;3;8;-3;7)</v>
      </c>
      <c r="F31" s="81"/>
      <c r="G31" s="88"/>
    </row>
    <row r="32" spans="1:7" ht="12" customHeight="1">
      <c r="A32" s="254">
        <v>23</v>
      </c>
      <c r="B32" s="256">
        <v>16</v>
      </c>
      <c r="C32" s="82" t="str">
        <f>IF(A32&gt;0,VLOOKUP(A32,seznam!$A$2:$C$129,3),"------")</f>
        <v>MSK Břeclav</v>
      </c>
      <c r="D32" s="83" t="str">
        <f>IF('zap_útěcha B'!J9&gt;'zap_útěcha B'!L9,'zap_útěcha B'!B9,IF('zap_útěcha B'!J9&lt;'zap_útěcha B'!L9,'zap_útěcha B'!D9," "))</f>
        <v>Daňková Karolína</v>
      </c>
      <c r="E32" s="84"/>
      <c r="F32" s="81"/>
      <c r="G32" s="88"/>
    </row>
    <row r="33" spans="1:7" ht="12" customHeight="1">
      <c r="A33" s="255"/>
      <c r="B33" s="256"/>
      <c r="C33" s="100" t="str">
        <f>IF(A32&gt;0,VLOOKUP(A32,seznam!$A$2:$C$129,2),"------")</f>
        <v>Daňková Karolína</v>
      </c>
      <c r="D33" s="81"/>
      <c r="E33" s="81"/>
      <c r="F33" s="81"/>
      <c r="G33" s="88"/>
    </row>
    <row r="34" spans="1:7" ht="12" customHeight="1">
      <c r="A34" s="254"/>
      <c r="B34" s="256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55"/>
      <c r="B35" s="256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54"/>
      <c r="B36" s="256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>
      <c r="A37" s="255"/>
      <c r="B37" s="256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>
      <c r="A38" s="254"/>
      <c r="B38" s="256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>
      <c r="A39" s="255"/>
      <c r="B39" s="256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>
      <c r="A40" s="254"/>
      <c r="B40" s="256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>
      <c r="A41" s="255"/>
      <c r="B41" s="256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>
      <c r="A42" s="254"/>
      <c r="B42" s="256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>
      <c r="A43" s="255"/>
      <c r="B43" s="256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>
      <c r="A44" s="254"/>
      <c r="B44" s="256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>
      <c r="A45" s="255"/>
      <c r="B45" s="256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>
      <c r="A46" s="254"/>
      <c r="B46" s="256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>
      <c r="A47" s="255"/>
      <c r="B47" s="256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>
      <c r="A48" s="254"/>
      <c r="B48" s="256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>
      <c r="A49" s="255"/>
      <c r="B49" s="256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>
      <c r="A50" s="254"/>
      <c r="B50" s="256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55"/>
      <c r="B51" s="256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54"/>
      <c r="B52" s="256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>
      <c r="A53" s="255"/>
      <c r="B53" s="256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>
      <c r="A54" s="254"/>
      <c r="B54" s="256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>
      <c r="A55" s="255"/>
      <c r="B55" s="256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>
      <c r="A56" s="254"/>
      <c r="B56" s="256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>
      <c r="A57" s="255"/>
      <c r="B57" s="256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>
      <c r="A58" s="254"/>
      <c r="B58" s="256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>
      <c r="A59" s="255"/>
      <c r="B59" s="256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>
      <c r="A60" s="254"/>
      <c r="B60" s="256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>
      <c r="A61" s="255"/>
      <c r="B61" s="256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>
      <c r="A62" s="254"/>
      <c r="B62" s="256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>
      <c r="A63" s="255"/>
      <c r="B63" s="256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>
      <c r="A64" s="254"/>
      <c r="B64" s="192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>
      <c r="A65" s="255"/>
      <c r="B65" s="208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Z13" sqref="Z13:Z14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'útěcha B'!C3</f>
        <v>Krchňáková Viktorie</v>
      </c>
      <c r="C2" s="56" t="s">
        <v>10</v>
      </c>
      <c r="D2" s="10" t="str">
        <f>'útěcha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Krchňáková Viktorie</v>
      </c>
      <c r="P2" s="56" t="s">
        <v>10</v>
      </c>
      <c r="Q2" s="10" t="str">
        <f>'útěcha B'!D8</f>
        <v>Formanová Kateřina</v>
      </c>
      <c r="R2" s="43" t="s">
        <v>293</v>
      </c>
      <c r="S2" s="44" t="s">
        <v>292</v>
      </c>
      <c r="T2" s="44" t="s">
        <v>295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 B'!C7</f>
        <v>Šlichta Teodor</v>
      </c>
      <c r="C3" s="53" t="s">
        <v>10</v>
      </c>
      <c r="D3" s="11" t="str">
        <f>'útěcha B'!C9</f>
        <v>Formanová Kateřina</v>
      </c>
      <c r="E3" s="45" t="s">
        <v>299</v>
      </c>
      <c r="F3" s="42" t="s">
        <v>303</v>
      </c>
      <c r="G3" s="42" t="s">
        <v>240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'útěcha B'!D12</f>
        <v>Tihelka Zdeněk</v>
      </c>
      <c r="P3" s="53" t="s">
        <v>10</v>
      </c>
      <c r="Q3" s="52" t="str">
        <f>'útěcha B'!D16</f>
        <v>Křepela David</v>
      </c>
      <c r="R3" s="45" t="s">
        <v>238</v>
      </c>
      <c r="S3" s="42" t="s">
        <v>237</v>
      </c>
      <c r="T3" s="42" t="s">
        <v>293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 B'!C11</f>
        <v>Tihelka Zdeněk</v>
      </c>
      <c r="C4" s="53" t="s">
        <v>10</v>
      </c>
      <c r="D4" s="11" t="str">
        <f>'útěcha B'!C13</f>
        <v>Rehortová vanesa</v>
      </c>
      <c r="E4" s="45" t="s">
        <v>238</v>
      </c>
      <c r="F4" s="42" t="s">
        <v>307</v>
      </c>
      <c r="G4" s="42" t="s">
        <v>303</v>
      </c>
      <c r="H4" s="42" t="s">
        <v>238</v>
      </c>
      <c r="I4" s="62" t="s">
        <v>291</v>
      </c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'útěcha B'!D20</f>
        <v>Přikrylová Adéla</v>
      </c>
      <c r="P4" s="53" t="s">
        <v>10</v>
      </c>
      <c r="Q4" s="11" t="str">
        <f>'útěcha B'!D24</f>
        <v>Cupáková Barbora</v>
      </c>
      <c r="R4" s="45" t="s">
        <v>237</v>
      </c>
      <c r="S4" s="42" t="s">
        <v>308</v>
      </c>
      <c r="T4" s="42" t="s">
        <v>238</v>
      </c>
      <c r="U4" s="42" t="s">
        <v>307</v>
      </c>
      <c r="V4" s="62" t="s">
        <v>294</v>
      </c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>
      <c r="A5" s="57">
        <v>4</v>
      </c>
      <c r="B5" s="52" t="str">
        <f>'útěcha B'!C15</f>
        <v>Bravencová Karolína</v>
      </c>
      <c r="C5" s="53" t="s">
        <v>10</v>
      </c>
      <c r="D5" s="11" t="str">
        <f>'útěcha B'!C17</f>
        <v>Křepela David</v>
      </c>
      <c r="E5" s="45" t="s">
        <v>306</v>
      </c>
      <c r="F5" s="42" t="s">
        <v>303</v>
      </c>
      <c r="G5" s="42" t="s">
        <v>238</v>
      </c>
      <c r="H5" s="42" t="s">
        <v>299</v>
      </c>
      <c r="I5" s="62"/>
      <c r="J5" s="60">
        <f t="shared" si="1"/>
        <v>1</v>
      </c>
      <c r="K5" s="26" t="s">
        <v>7</v>
      </c>
      <c r="L5" s="27">
        <f t="shared" si="2"/>
        <v>3</v>
      </c>
      <c r="N5" s="57">
        <v>4</v>
      </c>
      <c r="O5" s="52" t="str">
        <f>'útěcha B'!D28</f>
        <v>Crhonek David</v>
      </c>
      <c r="P5" s="53" t="s">
        <v>10</v>
      </c>
      <c r="Q5" s="11" t="str">
        <f>'útěcha B'!D32</f>
        <v>Daňková Karolína</v>
      </c>
      <c r="R5" s="45" t="s">
        <v>305</v>
      </c>
      <c r="S5" s="42" t="s">
        <v>292</v>
      </c>
      <c r="T5" s="42" t="s">
        <v>238</v>
      </c>
      <c r="U5" s="42" t="s">
        <v>300</v>
      </c>
      <c r="V5" s="62" t="s">
        <v>237</v>
      </c>
      <c r="W5" s="60">
        <f t="shared" si="3"/>
        <v>3</v>
      </c>
      <c r="X5" s="26" t="s">
        <v>7</v>
      </c>
      <c r="Y5" s="27">
        <f t="shared" si="4"/>
        <v>2</v>
      </c>
    </row>
    <row r="6" spans="1:25">
      <c r="A6" s="57">
        <v>5</v>
      </c>
      <c r="B6" s="52" t="str">
        <f>'útěcha B'!C19</f>
        <v>Přikrylová Adéla</v>
      </c>
      <c r="C6" s="53" t="s">
        <v>10</v>
      </c>
      <c r="D6" s="11" t="str">
        <f>'útěcha B'!C21</f>
        <v>Salajka Jörg</v>
      </c>
      <c r="E6" s="45" t="s">
        <v>289</v>
      </c>
      <c r="F6" s="42" t="s">
        <v>289</v>
      </c>
      <c r="G6" s="42" t="s">
        <v>237</v>
      </c>
      <c r="H6" s="42"/>
      <c r="I6" s="62"/>
      <c r="J6" s="60">
        <f t="shared" ref="J6" si="5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>
      <c r="A7" s="57">
        <v>6</v>
      </c>
      <c r="B7" s="52" t="str">
        <f>'útěcha B'!C23</f>
        <v>Cupáková Barbora</v>
      </c>
      <c r="C7" s="53" t="s">
        <v>10</v>
      </c>
      <c r="D7" s="11" t="str">
        <f>'útěcha B'!C25</f>
        <v>Varmuža Jakub</v>
      </c>
      <c r="E7" s="45" t="s">
        <v>238</v>
      </c>
      <c r="F7" s="42" t="s">
        <v>294</v>
      </c>
      <c r="G7" s="42" t="s">
        <v>238</v>
      </c>
      <c r="H7" s="42"/>
      <c r="I7" s="62"/>
      <c r="J7" s="60">
        <f t="shared" si="1"/>
        <v>3</v>
      </c>
      <c r="K7" s="26" t="s">
        <v>7</v>
      </c>
      <c r="L7" s="27">
        <f t="shared" si="2"/>
        <v>0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>
      <c r="A8" s="57">
        <v>7</v>
      </c>
      <c r="B8" s="52" t="str">
        <f>'útěcha B'!C27</f>
        <v>Crhonek David</v>
      </c>
      <c r="C8" s="53" t="s">
        <v>10</v>
      </c>
      <c r="D8" s="11" t="str">
        <f>'útěcha B'!C29</f>
        <v>Nováková Naia</v>
      </c>
      <c r="E8" s="45" t="s">
        <v>289</v>
      </c>
      <c r="F8" s="42" t="s">
        <v>291</v>
      </c>
      <c r="G8" s="42" t="s">
        <v>291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8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Daňková Karolína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8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61" t="s">
        <v>24</v>
      </c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'útěcha B'!E6</f>
        <v>Krchňáková Viktorie</v>
      </c>
      <c r="P11" s="56" t="s">
        <v>10</v>
      </c>
      <c r="Q11" s="74" t="str">
        <f>'útěcha B'!E14</f>
        <v>Tihelka Zdeněk</v>
      </c>
      <c r="R11" s="71" t="s">
        <v>299</v>
      </c>
      <c r="S11" s="44" t="s">
        <v>291</v>
      </c>
      <c r="T11" s="44" t="s">
        <v>312</v>
      </c>
      <c r="U11" s="44" t="s">
        <v>304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'útěcha B'!E22</f>
        <v>Přikrylová Adéla</v>
      </c>
      <c r="P12" s="53" t="s">
        <v>10</v>
      </c>
      <c r="Q12" s="75" t="str">
        <f>'útěcha B'!E30</f>
        <v>Crhonek David</v>
      </c>
      <c r="R12" s="72" t="s">
        <v>299</v>
      </c>
      <c r="S12" s="42" t="s">
        <v>299</v>
      </c>
      <c r="T12" s="42" t="s">
        <v>299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61" t="s">
        <v>25</v>
      </c>
      <c r="O15" s="261"/>
      <c r="P15" s="261"/>
      <c r="Q15" s="261"/>
      <c r="R15" s="260"/>
      <c r="S15" s="260"/>
      <c r="T15" s="260"/>
      <c r="U15" s="260"/>
      <c r="V15" s="260"/>
      <c r="W15" s="260"/>
      <c r="X15" s="260"/>
      <c r="Y15" s="260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'útěcha B'!F10</f>
        <v>Tihelka Zdeněk</v>
      </c>
      <c r="P16" s="56" t="s">
        <v>10</v>
      </c>
      <c r="Q16" s="74" t="str">
        <f>'útěcha B'!F26</f>
        <v>Crhonek David</v>
      </c>
      <c r="R16" s="71" t="s">
        <v>292</v>
      </c>
      <c r="S16" s="44" t="s">
        <v>292</v>
      </c>
      <c r="T16" s="44" t="s">
        <v>293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61" t="s">
        <v>26</v>
      </c>
      <c r="O18" s="261"/>
      <c r="P18" s="261"/>
      <c r="Q18" s="261"/>
      <c r="R18" s="260"/>
      <c r="S18" s="260"/>
      <c r="T18" s="260"/>
      <c r="U18" s="260"/>
      <c r="V18" s="260"/>
      <c r="W18" s="260"/>
      <c r="X18" s="260"/>
      <c r="Y18" s="260"/>
    </row>
    <row r="19" spans="1:25" ht="13.8" thickBot="1">
      <c r="N19" s="109">
        <v>1</v>
      </c>
      <c r="O19" s="110" t="str">
        <f>'útěcha B'!G18</f>
        <v>Tihelka Zdeněk</v>
      </c>
      <c r="P19" s="111" t="s">
        <v>10</v>
      </c>
      <c r="Q19" s="112" t="str">
        <f>'útěcha B'!G50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5" sqref="F5:F9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62" t="s">
        <v>27</v>
      </c>
      <c r="B1" s="262"/>
      <c r="C1" s="130" t="s">
        <v>73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24">
        <v>28</v>
      </c>
      <c r="B4" s="124">
        <v>48</v>
      </c>
      <c r="C4" s="121" t="str">
        <f>IF(COUNTIF(seznam!$A$2:$A$129,A4)=1,VLOOKUP(A4,seznam!$A$2:$C$129,2,FALSE),"------")</f>
        <v>Veselý Šimon</v>
      </c>
      <c r="E4" t="str">
        <f>IF(COUNTIF(seznam!$A$2:$A$129,B4)=1,VLOOKUP(B4,seznam!$A$2:$C$1293,2,FALSE),"------")</f>
        <v>Tihelka Zdeněk</v>
      </c>
      <c r="F4" s="102" t="s">
        <v>40</v>
      </c>
    </row>
    <row r="5" spans="1:6">
      <c r="A5" s="124">
        <v>45</v>
      </c>
      <c r="B5" s="124">
        <v>29</v>
      </c>
      <c r="C5" s="121" t="str">
        <f>IF(COUNTIF(seznam!$A$2:$A$129,A5)=1,VLOOKUP(A5,seznam!$A$2:$C$129,2,FALSE),"------")</f>
        <v>Štipčák Zdeněk</v>
      </c>
      <c r="E5" t="str">
        <f>IF(COUNTIF(seznam!$A$2:$A$129,B5)=1,VLOOKUP(B5,seznam!$A$2:$C$1293,2,FALSE),"------")</f>
        <v>Cupáková Barbora</v>
      </c>
      <c r="F5" s="102" t="s">
        <v>40</v>
      </c>
    </row>
    <row r="6" spans="1:6">
      <c r="A6" s="124">
        <v>48</v>
      </c>
      <c r="B6" s="124">
        <v>29</v>
      </c>
      <c r="C6" s="121" t="str">
        <f>IF(COUNTIF(seznam!$A$2:$A$129,A6)=1,VLOOKUP(A6,seznam!$A$2:$C$129,2,FALSE),"------")</f>
        <v>Tihelka Zdeněk</v>
      </c>
      <c r="E6" t="str">
        <f>IF(COUNTIF(seznam!$A$2:$A$129,B6)=1,VLOOKUP(B6,seznam!$A$2:$C$1293,2,FALSE),"------")</f>
        <v>Cupáková Barbora</v>
      </c>
      <c r="F6" s="102" t="s">
        <v>40</v>
      </c>
    </row>
    <row r="7" spans="1:6">
      <c r="A7" s="124">
        <v>28</v>
      </c>
      <c r="B7" s="124">
        <v>45</v>
      </c>
      <c r="C7" s="121" t="str">
        <f>IF(COUNTIF(seznam!$A$2:$A$129,A7)=1,VLOOKUP(A7,seznam!$A$2:$C$129,2,FALSE),"------")</f>
        <v>Veselý Šimon</v>
      </c>
      <c r="E7" t="str">
        <f>IF(COUNTIF(seznam!$A$2:$A$129,B7)=1,VLOOKUP(B7,seznam!$A$2:$C$1293,2,FALSE),"------")</f>
        <v>Štipčák Zdeněk</v>
      </c>
      <c r="F7" s="102" t="s">
        <v>40</v>
      </c>
    </row>
    <row r="8" spans="1:6">
      <c r="A8" s="124">
        <v>45</v>
      </c>
      <c r="B8" s="124">
        <v>48</v>
      </c>
      <c r="C8" s="121" t="str">
        <f>IF(COUNTIF(seznam!$A$2:$A$129,A8)=1,VLOOKUP(A8,seznam!$A$2:$C$129,2,FALSE),"------")</f>
        <v>Štipčák Zdeněk</v>
      </c>
      <c r="E8" t="str">
        <f>IF(COUNTIF(seznam!$A$2:$A$129,B8)=1,VLOOKUP(B8,seznam!$A$2:$C$1293,2,FALSE),"------")</f>
        <v>Tihelka Zdeněk</v>
      </c>
      <c r="F8" s="102" t="s">
        <v>40</v>
      </c>
    </row>
    <row r="9" spans="1:6">
      <c r="A9" s="124">
        <v>29</v>
      </c>
      <c r="B9" s="124">
        <v>28</v>
      </c>
      <c r="C9" s="121" t="str">
        <f>IF(COUNTIF(seznam!$A$2:$A$129,A9)=1,VLOOKUP(A9,seznam!$A$2:$C$129,2,FALSE),"------")</f>
        <v>Cupáková Barbora</v>
      </c>
      <c r="E9" t="str">
        <f>IF(COUNTIF(seznam!$A$2:$A$129,B9)=1,VLOOKUP(B9,seznam!$A$2:$C$1293,2,FALSE),"------")</f>
        <v>Veselý Šimon</v>
      </c>
      <c r="F9" s="102" t="s">
        <v>40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workbookViewId="0">
      <selection activeCell="O17" sqref="O17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77" t="str">
        <f>zápis!C1</f>
        <v>BTM B - U15</v>
      </c>
      <c r="B1" s="278"/>
      <c r="C1" s="278"/>
      <c r="D1" s="278"/>
      <c r="E1" s="278"/>
      <c r="F1" s="279"/>
      <c r="H1" s="277" t="str">
        <f>zápis!C1</f>
        <v>BTM B - U15</v>
      </c>
      <c r="I1" s="278"/>
      <c r="J1" s="278"/>
      <c r="K1" s="278"/>
      <c r="L1" s="278"/>
      <c r="M1" s="279"/>
    </row>
    <row r="2" spans="1:13" ht="36" customHeight="1" thickBot="1">
      <c r="A2" s="271" t="str">
        <f>CONCATENATE(" ",zápis!F4," ")</f>
        <v xml:space="preserve"> skupina O </v>
      </c>
      <c r="B2" s="272"/>
      <c r="C2" s="273"/>
      <c r="D2" s="263" t="s">
        <v>79</v>
      </c>
      <c r="E2" s="264"/>
      <c r="F2" s="265"/>
      <c r="H2" s="271" t="str">
        <f>CONCATENATE(" ",zápis!F7," ")</f>
        <v xml:space="preserve"> skupina O </v>
      </c>
      <c r="I2" s="272"/>
      <c r="J2" s="273"/>
      <c r="K2" s="263" t="s">
        <v>82</v>
      </c>
      <c r="L2" s="264"/>
      <c r="M2" s="265"/>
    </row>
    <row r="3" spans="1:13" ht="36" customHeight="1" thickBot="1">
      <c r="A3" s="274" t="str">
        <f>CONCATENATE(IF(COUNTIF(seznam!$A$2:$A$129,zápis!A4)=1,VLOOKUP(zápis!A4,seznam!$A$2:$C$129,2,FALSE),"------"),"   (",IF(COUNTIF(seznam!$A$2:$A$129,zápis!A4)=1,VLOOKUP(zápis!A4,seznam!$A$2:$C$129,3,FALSE),"------"),")")</f>
        <v>Veselý Šimon   (TJ Mikulčice)</v>
      </c>
      <c r="B3" s="275"/>
      <c r="C3" s="275"/>
      <c r="D3" s="274" t="str">
        <f>CONCATENATE(IF(COUNTIF(seznam!$A$2:$A$129,zápis!B4)=1,VLOOKUP(zápis!B4,seznam!$A$2:$C$129,2,FALSE),"------"),"   (",IF(COUNTIF(seznam!$A$2:$A$129,zápis!B4)=1,VLOOKUP(zápis!B4,seznam!$A$2:$C$129,3,FALSE),"------"),")")</f>
        <v>Tihelka Zdeněk   (SKST Hodonín)</v>
      </c>
      <c r="E3" s="275"/>
      <c r="F3" s="276"/>
      <c r="H3" s="274" t="str">
        <f>CONCATENATE(IF(COUNTIF(seznam!$A$2:$A$129,zápis!A7)=1,VLOOKUP(zápis!A7,seznam!$A$2:$C$129,2,FALSE),"------"),"   (",IF(COUNTIF(seznam!$A$2:$A$129,zápis!A7)=1,VLOOKUP(zápis!A7,seznam!$A$2:$C$129,3,FALSE),"------"),")")</f>
        <v>Veselý Šimon   (TJ Mikulčice)</v>
      </c>
      <c r="I3" s="275"/>
      <c r="J3" s="276"/>
      <c r="K3" s="274" t="str">
        <f>CONCATENATE(IF(COUNTIF(seznam!$A$2:$A$129,zápis!B7)=1,VLOOKUP(zápis!B7,seznam!$A$2:$C$129,2,FALSE),"------"),"   (",IF(COUNTIF(seznam!$A$2:$A$129,zápis!B7)=1,VLOOKUP(zápis!B7,seznam!$A$2:$C$129,3,FALSE),"------"),")")</f>
        <v>Štipčák Zdeněk   (Slovan Hodonín)</v>
      </c>
      <c r="L3" s="275"/>
      <c r="M3" s="276"/>
    </row>
    <row r="4" spans="1:13" ht="14.25" customHeight="1">
      <c r="A4" s="103" t="s">
        <v>30</v>
      </c>
      <c r="B4" s="104" t="s">
        <v>31</v>
      </c>
      <c r="C4" s="104" t="s">
        <v>32</v>
      </c>
      <c r="D4" s="104" t="s">
        <v>33</v>
      </c>
      <c r="E4" s="104" t="s">
        <v>34</v>
      </c>
      <c r="F4" s="105" t="s">
        <v>35</v>
      </c>
      <c r="H4" s="103" t="s">
        <v>30</v>
      </c>
      <c r="I4" s="104" t="s">
        <v>31</v>
      </c>
      <c r="J4" s="104" t="s">
        <v>32</v>
      </c>
      <c r="K4" s="104" t="s">
        <v>33</v>
      </c>
      <c r="L4" s="104" t="s">
        <v>34</v>
      </c>
      <c r="M4" s="105" t="s">
        <v>35</v>
      </c>
    </row>
    <row r="5" spans="1:13" ht="36" customHeight="1" thickBot="1">
      <c r="A5" s="106"/>
      <c r="B5" s="107"/>
      <c r="C5" s="107"/>
      <c r="D5" s="107"/>
      <c r="E5" s="107"/>
      <c r="F5" s="108"/>
      <c r="H5" s="106"/>
      <c r="I5" s="107"/>
      <c r="J5" s="107"/>
      <c r="K5" s="107"/>
      <c r="L5" s="107"/>
      <c r="M5" s="108"/>
    </row>
    <row r="6" spans="1:13" ht="36" customHeight="1" thickBot="1">
      <c r="A6" s="266" t="s">
        <v>36</v>
      </c>
      <c r="B6" s="267"/>
      <c r="C6" s="268"/>
      <c r="D6" s="269" t="s">
        <v>37</v>
      </c>
      <c r="E6" s="267"/>
      <c r="F6" s="270"/>
      <c r="H6" s="266" t="s">
        <v>36</v>
      </c>
      <c r="I6" s="267"/>
      <c r="J6" s="268"/>
      <c r="K6" s="269" t="s">
        <v>37</v>
      </c>
      <c r="L6" s="267"/>
      <c r="M6" s="270"/>
    </row>
    <row r="7" spans="1:13" ht="20.100000000000001" customHeight="1" thickBot="1"/>
    <row r="8" spans="1:13" ht="36" customHeight="1">
      <c r="A8" s="277" t="str">
        <f>zápis!C1</f>
        <v>BTM B - U15</v>
      </c>
      <c r="B8" s="278"/>
      <c r="C8" s="278"/>
      <c r="D8" s="278"/>
      <c r="E8" s="278"/>
      <c r="F8" s="279"/>
      <c r="H8" s="277" t="str">
        <f>zápis!C1</f>
        <v>BTM B - U15</v>
      </c>
      <c r="I8" s="278"/>
      <c r="J8" s="278"/>
      <c r="K8" s="278"/>
      <c r="L8" s="278"/>
      <c r="M8" s="279"/>
    </row>
    <row r="9" spans="1:13" ht="36" customHeight="1" thickBot="1">
      <c r="A9" s="271" t="str">
        <f>CONCATENATE(" ",zápis!F5," ")</f>
        <v xml:space="preserve"> skupina O </v>
      </c>
      <c r="B9" s="272"/>
      <c r="C9" s="273"/>
      <c r="D9" s="263" t="s">
        <v>80</v>
      </c>
      <c r="E9" s="264"/>
      <c r="F9" s="265"/>
      <c r="H9" s="271" t="str">
        <f>CONCATENATE(" ",zápis!F8," ")</f>
        <v xml:space="preserve"> skupina O </v>
      </c>
      <c r="I9" s="272"/>
      <c r="J9" s="273"/>
      <c r="K9" s="263" t="s">
        <v>83</v>
      </c>
      <c r="L9" s="264"/>
      <c r="M9" s="265"/>
    </row>
    <row r="10" spans="1:13" ht="36" customHeight="1" thickBot="1">
      <c r="A10" s="274" t="str">
        <f>CONCATENATE(IF(COUNTIF(seznam!$A$2:$A$129,zápis!A5)=1,VLOOKUP(zápis!A5,seznam!$A$2:$C$129,2,FALSE),"------"),"   (",IF(COUNTIF(seznam!$A$2:$A$129,zápis!A5)=1,VLOOKUP(zápis!A5,seznam!$A$2:$C$129,3,FALSE),"------"),")")</f>
        <v>Štipčák Zdeněk   (Slovan Hodonín)</v>
      </c>
      <c r="B10" s="275"/>
      <c r="C10" s="276"/>
      <c r="D10" s="274" t="str">
        <f>CONCATENATE(IF(COUNTIF(seznam!$A$2:$A$129,zápis!B5)=1,VLOOKUP(zápis!B5,seznam!$A$2:$C$129,2,FALSE),"------"),"   (",IF(COUNTIF(seznam!$A$2:$A$129,zápis!B5)=1,VLOOKUP(zápis!B5,seznam!$A$2:$C$129,3,FALSE),"------"),")")</f>
        <v>Cupáková Barbora   (KST LVA)</v>
      </c>
      <c r="E10" s="275"/>
      <c r="F10" s="276"/>
      <c r="H10" s="274" t="str">
        <f>CONCATENATE(IF(COUNTIF(seznam!$A$2:$A$129,zápis!A8)=1,VLOOKUP(zápis!A8,seznam!$A$2:$C$129,2,FALSE),"------"),"   (",IF(COUNTIF(seznam!$A$2:$A$129,zápis!A8)=1,VLOOKUP(zápis!A8,seznam!$A$2:$C$129,3,FALSE),"------"),")")</f>
        <v>Štipčák Zdeněk   (Slovan Hodonín)</v>
      </c>
      <c r="I10" s="275"/>
      <c r="J10" s="276"/>
      <c r="K10" s="274" t="str">
        <f>CONCATENATE(IF(COUNTIF(seznam!$A$2:$A$129,zápis!B8)=1,VLOOKUP(zápis!B8,seznam!$A$2:$C$129,2,FALSE),"------"),"   (",IF(COUNTIF(seznam!$A$2:$A$129,zápis!B8)=1,VLOOKUP(zápis!B8,seznam!$A$2:$C$129,3,FALSE),"------"),")")</f>
        <v>Tihelka Zdeněk   (SKST Hodonín)</v>
      </c>
      <c r="L10" s="275"/>
      <c r="M10" s="276"/>
    </row>
    <row r="11" spans="1:13" ht="14.25" customHeight="1">
      <c r="A11" s="103" t="s">
        <v>30</v>
      </c>
      <c r="B11" s="104" t="s">
        <v>31</v>
      </c>
      <c r="C11" s="104" t="s">
        <v>32</v>
      </c>
      <c r="D11" s="104" t="s">
        <v>33</v>
      </c>
      <c r="E11" s="104" t="s">
        <v>34</v>
      </c>
      <c r="F11" s="105" t="s">
        <v>35</v>
      </c>
      <c r="H11" s="103" t="s">
        <v>30</v>
      </c>
      <c r="I11" s="104" t="s">
        <v>31</v>
      </c>
      <c r="J11" s="104" t="s">
        <v>32</v>
      </c>
      <c r="K11" s="104" t="s">
        <v>33</v>
      </c>
      <c r="L11" s="104" t="s">
        <v>34</v>
      </c>
      <c r="M11" s="105" t="s">
        <v>35</v>
      </c>
    </row>
    <row r="12" spans="1:13" ht="36" customHeight="1" thickBot="1">
      <c r="A12" s="106"/>
      <c r="B12" s="107"/>
      <c r="C12" s="107"/>
      <c r="D12" s="107"/>
      <c r="E12" s="107"/>
      <c r="F12" s="108"/>
      <c r="H12" s="106"/>
      <c r="I12" s="107"/>
      <c r="J12" s="107"/>
      <c r="K12" s="107"/>
      <c r="L12" s="107"/>
      <c r="M12" s="108"/>
    </row>
    <row r="13" spans="1:13" ht="36" customHeight="1" thickBot="1">
      <c r="A13" s="266" t="s">
        <v>36</v>
      </c>
      <c r="B13" s="267"/>
      <c r="C13" s="268"/>
      <c r="D13" s="269" t="s">
        <v>37</v>
      </c>
      <c r="E13" s="267"/>
      <c r="F13" s="270"/>
      <c r="H13" s="266" t="s">
        <v>36</v>
      </c>
      <c r="I13" s="267"/>
      <c r="J13" s="268"/>
      <c r="K13" s="269" t="s">
        <v>37</v>
      </c>
      <c r="L13" s="267"/>
      <c r="M13" s="270"/>
    </row>
    <row r="14" spans="1:13" ht="20.100000000000001" customHeight="1" thickBot="1"/>
    <row r="15" spans="1:13" ht="36" customHeight="1">
      <c r="A15" s="277" t="str">
        <f>zápis!C1</f>
        <v>BTM B - U15</v>
      </c>
      <c r="B15" s="278"/>
      <c r="C15" s="278"/>
      <c r="D15" s="278"/>
      <c r="E15" s="278"/>
      <c r="F15" s="279"/>
      <c r="H15" s="277" t="str">
        <f>zápis!C1</f>
        <v>BTM B - U15</v>
      </c>
      <c r="I15" s="278"/>
      <c r="J15" s="278"/>
      <c r="K15" s="278"/>
      <c r="L15" s="278"/>
      <c r="M15" s="279"/>
    </row>
    <row r="16" spans="1:13" ht="36" customHeight="1" thickBot="1">
      <c r="A16" s="271" t="str">
        <f>CONCATENATE(" ",zápis!F6," ")</f>
        <v xml:space="preserve"> skupina O </v>
      </c>
      <c r="B16" s="272"/>
      <c r="C16" s="273"/>
      <c r="D16" s="263" t="s">
        <v>81</v>
      </c>
      <c r="E16" s="264"/>
      <c r="F16" s="265"/>
      <c r="H16" s="271" t="str">
        <f>CONCATENATE(" ",zápis!F9," ")</f>
        <v xml:space="preserve"> skupina O </v>
      </c>
      <c r="I16" s="272"/>
      <c r="J16" s="273"/>
      <c r="K16" s="263" t="s">
        <v>84</v>
      </c>
      <c r="L16" s="264"/>
      <c r="M16" s="265"/>
    </row>
    <row r="17" spans="1:15" ht="36" customHeight="1" thickBot="1">
      <c r="A17" s="274" t="str">
        <f>CONCATENATE(IF(COUNTIF(seznam!$A$2:$A$129,zápis!A6)=1,VLOOKUP(zápis!A6,seznam!$A$2:$C$129,2,FALSE),"------"),"   (",IF(COUNTIF(seznam!$A$2:$A$129,zápis!A6)=1,VLOOKUP(zápis!A6,seznam!$A$2:$C$129,3,FALSE),"------"),")")</f>
        <v>Tihelka Zdeněk   (SKST Hodonín)</v>
      </c>
      <c r="B17" s="275"/>
      <c r="C17" s="276"/>
      <c r="D17" s="274" t="str">
        <f>CONCATENATE(IF(COUNTIF(seznam!$A$2:$A$129,zápis!B6)=1,VLOOKUP(zápis!B6,seznam!$A$2:$C$129,2,FALSE),"------"),"   (",IF(COUNTIF(seznam!$A$2:$A$129,zápis!B6)=1,VLOOKUP(zápis!B6,seznam!$A$2:$C$129,3,FALSE),"------"),")")</f>
        <v>Cupáková Barbora   (KST LVA)</v>
      </c>
      <c r="E17" s="275"/>
      <c r="F17" s="276"/>
      <c r="H17" s="274" t="str">
        <f>CONCATENATE(IF(COUNTIF(seznam!$A$2:$A$129,zápis!A9)=1,VLOOKUP(zápis!A9,seznam!$A$2:$C$129,2,FALSE),"------"),"   (",IF(COUNTIF(seznam!$A$2:$A$129,zápis!A9)=1,VLOOKUP(zápis!A9,seznam!$A$2:$C$129,3,FALSE),"------"),")")</f>
        <v>Cupáková Barbora   (KST LVA)</v>
      </c>
      <c r="I17" s="275"/>
      <c r="J17" s="276"/>
      <c r="K17" s="274" t="str">
        <f>CONCATENATE(IF(COUNTIF(seznam!$A$2:$A$129,zápis!B9)=1,VLOOKUP(zápis!B9,seznam!$A$2:$C$129,2,FALSE),"------"),"   (",IF(COUNTIF(seznam!$A$2:$A$129,zápis!B9)=1,VLOOKUP(zápis!B9,seznam!$A$2:$C$129,3,FALSE),"------"),")")</f>
        <v>Veselý Šimon   (TJ Mikulčice)</v>
      </c>
      <c r="L17" s="275"/>
      <c r="M17" s="276"/>
      <c r="O17" s="102" t="s">
        <v>39</v>
      </c>
    </row>
    <row r="18" spans="1:15" ht="14.25" customHeight="1">
      <c r="A18" s="103" t="s">
        <v>30</v>
      </c>
      <c r="B18" s="104" t="s">
        <v>31</v>
      </c>
      <c r="C18" s="104" t="s">
        <v>32</v>
      </c>
      <c r="D18" s="104" t="s">
        <v>33</v>
      </c>
      <c r="E18" s="104" t="s">
        <v>34</v>
      </c>
      <c r="F18" s="105" t="s">
        <v>35</v>
      </c>
      <c r="H18" s="103" t="s">
        <v>30</v>
      </c>
      <c r="I18" s="104" t="s">
        <v>31</v>
      </c>
      <c r="J18" s="104" t="s">
        <v>32</v>
      </c>
      <c r="K18" s="104" t="s">
        <v>33</v>
      </c>
      <c r="L18" s="104" t="s">
        <v>34</v>
      </c>
      <c r="M18" s="105" t="s">
        <v>35</v>
      </c>
    </row>
    <row r="19" spans="1:15" ht="36" customHeight="1" thickBot="1">
      <c r="A19" s="106"/>
      <c r="B19" s="107"/>
      <c r="C19" s="107"/>
      <c r="D19" s="107"/>
      <c r="E19" s="107"/>
      <c r="F19" s="108"/>
      <c r="H19" s="106"/>
      <c r="I19" s="107"/>
      <c r="J19" s="107"/>
      <c r="K19" s="107"/>
      <c r="L19" s="107"/>
      <c r="M19" s="108"/>
    </row>
    <row r="20" spans="1:15" ht="36" customHeight="1" thickBot="1">
      <c r="A20" s="266" t="s">
        <v>36</v>
      </c>
      <c r="B20" s="267"/>
      <c r="C20" s="268"/>
      <c r="D20" s="269" t="s">
        <v>37</v>
      </c>
      <c r="E20" s="267"/>
      <c r="F20" s="270"/>
      <c r="H20" s="266" t="s">
        <v>36</v>
      </c>
      <c r="I20" s="267"/>
      <c r="J20" s="268"/>
      <c r="K20" s="269" t="s">
        <v>37</v>
      </c>
      <c r="L20" s="267"/>
      <c r="M20" s="270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L23" sqref="L2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52" t="s">
        <v>285</v>
      </c>
      <c r="C1" s="252"/>
      <c r="D1" s="252"/>
      <c r="E1" s="252"/>
      <c r="F1" s="252"/>
      <c r="G1" s="252"/>
    </row>
    <row r="2" spans="1:9" ht="12" customHeight="1">
      <c r="A2" s="254"/>
      <c r="B2" s="208">
        <v>33</v>
      </c>
      <c r="C2" s="79" t="str">
        <f>IF(A2&gt;0,VLOOKUP(A2,seznam!$A$2:$C$129,3),"------")</f>
        <v>------</v>
      </c>
      <c r="D2" s="80"/>
      <c r="E2" s="81"/>
      <c r="F2" s="258" t="str">
        <f>'1.st A+B'!Y2</f>
        <v>Mikulčice 24.4.2022</v>
      </c>
      <c r="G2" s="259"/>
    </row>
    <row r="3" spans="1:9" ht="12" customHeight="1">
      <c r="A3" s="255"/>
      <c r="B3" s="256"/>
      <c r="C3" s="99" t="str">
        <f>IF(A2&gt;0,VLOOKUP(A2,seznam!$A$2:$C$129,2),"------")</f>
        <v>------</v>
      </c>
      <c r="D3" s="80"/>
      <c r="E3" s="81"/>
      <c r="F3" s="259"/>
      <c r="G3" s="259"/>
      <c r="I3" s="101"/>
    </row>
    <row r="4" spans="1:9" ht="12" customHeight="1">
      <c r="A4" s="254"/>
      <c r="B4" s="256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55"/>
      <c r="B5" s="256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54"/>
      <c r="B6" s="256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55"/>
      <c r="B7" s="256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54"/>
      <c r="B8" s="256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55"/>
      <c r="B9" s="256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54"/>
      <c r="B10" s="256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55"/>
      <c r="B11" s="256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54"/>
      <c r="B12" s="256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55"/>
      <c r="B13" s="256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54"/>
      <c r="B14" s="256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55"/>
      <c r="B15" s="256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54"/>
      <c r="B16" s="256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54"/>
      <c r="B18" s="25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55"/>
      <c r="B19" s="256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54"/>
      <c r="B20" s="256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55"/>
      <c r="B21" s="256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54"/>
      <c r="B22" s="256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55"/>
      <c r="B23" s="256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54"/>
      <c r="B24" s="256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55"/>
      <c r="B25" s="256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54"/>
      <c r="B26" s="256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55"/>
      <c r="B27" s="256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54"/>
      <c r="B28" s="256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55"/>
      <c r="B29" s="256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54"/>
      <c r="B30" s="256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54"/>
      <c r="B32" s="256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55"/>
      <c r="B33" s="256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54"/>
      <c r="B34" s="25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55"/>
      <c r="B35" s="256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54"/>
      <c r="B36" s="256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55"/>
      <c r="B37" s="256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54"/>
      <c r="B38" s="256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55"/>
      <c r="B39" s="256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54"/>
      <c r="B40" s="256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55"/>
      <c r="B41" s="256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54"/>
      <c r="B42" s="256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55"/>
      <c r="B43" s="256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54"/>
      <c r="B44" s="256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55"/>
      <c r="B45" s="256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54"/>
      <c r="B46" s="256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55"/>
      <c r="B47" s="256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54"/>
      <c r="B48" s="256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55"/>
      <c r="B49" s="256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54"/>
      <c r="B50" s="25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55"/>
      <c r="B51" s="256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54"/>
      <c r="B52" s="256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55"/>
      <c r="B53" s="256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54"/>
      <c r="B54" s="256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55"/>
      <c r="B55" s="256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54"/>
      <c r="B56" s="256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55"/>
      <c r="B57" s="256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54"/>
      <c r="B58" s="256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55"/>
      <c r="B59" s="256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54"/>
      <c r="B60" s="256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55"/>
      <c r="B61" s="256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54"/>
      <c r="B62" s="256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55"/>
      <c r="B63" s="256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54"/>
      <c r="B64" s="256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>
      <c r="A65" s="255"/>
      <c r="B65" s="256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3"/>
      <c r="B66" s="78"/>
      <c r="C66" s="122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61" t="s">
        <v>24</v>
      </c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61" t="s">
        <v>25</v>
      </c>
      <c r="O15" s="261"/>
      <c r="P15" s="261"/>
      <c r="Q15" s="261"/>
      <c r="R15" s="260"/>
      <c r="S15" s="260"/>
      <c r="T15" s="260"/>
      <c r="U15" s="260"/>
      <c r="V15" s="260"/>
      <c r="W15" s="260"/>
      <c r="X15" s="260"/>
      <c r="Y15" s="260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61" t="s">
        <v>58</v>
      </c>
      <c r="B18" s="261"/>
      <c r="C18" s="261"/>
      <c r="D18" s="261"/>
      <c r="E18" s="260"/>
      <c r="F18" s="260"/>
      <c r="G18" s="260"/>
      <c r="H18" s="260"/>
      <c r="I18" s="260"/>
      <c r="J18" s="260"/>
      <c r="K18" s="260"/>
      <c r="L18" s="260"/>
      <c r="N18" s="261" t="s">
        <v>26</v>
      </c>
      <c r="O18" s="261"/>
      <c r="P18" s="261"/>
      <c r="Q18" s="261"/>
      <c r="R18" s="260"/>
      <c r="S18" s="260"/>
      <c r="T18" s="260"/>
      <c r="U18" s="260"/>
      <c r="V18" s="260"/>
      <c r="W18" s="260"/>
      <c r="X18" s="260"/>
      <c r="Y18" s="260"/>
    </row>
    <row r="19" spans="1:25" ht="13.8" thickBot="1">
      <c r="A19" s="109">
        <v>1</v>
      </c>
      <c r="B19" s="110" t="str">
        <f>'pavouk-B2'!F64</f>
        <v xml:space="preserve"> </v>
      </c>
      <c r="C19" s="111"/>
      <c r="D19" s="112" t="str">
        <f>'pavouk-B2'!F66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'pavouk-B2'!G18</f>
        <v xml:space="preserve"> </v>
      </c>
      <c r="P19" s="111" t="s">
        <v>10</v>
      </c>
      <c r="Q19" s="112" t="str">
        <f>'pavouk-B2'!G50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M22" sqref="M22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52" t="s">
        <v>286</v>
      </c>
      <c r="C1" s="252"/>
      <c r="D1" s="252"/>
      <c r="E1" s="252"/>
      <c r="F1" s="252"/>
      <c r="G1" s="252"/>
    </row>
    <row r="2" spans="1:9" ht="12" customHeight="1">
      <c r="A2" s="254"/>
      <c r="B2" s="208">
        <v>33</v>
      </c>
      <c r="C2" s="79" t="str">
        <f>IF(A2&gt;0,VLOOKUP(A2,seznam!$A$2:$C$129,3),"------")</f>
        <v>------</v>
      </c>
      <c r="D2" s="80"/>
      <c r="E2" s="81"/>
      <c r="F2" s="258" t="str">
        <f>'1.st A+B'!Y2</f>
        <v>Mikulčice 24.4.2022</v>
      </c>
      <c r="G2" s="259"/>
    </row>
    <row r="3" spans="1:9" ht="12" customHeight="1">
      <c r="A3" s="255"/>
      <c r="B3" s="256"/>
      <c r="C3" s="99" t="str">
        <f>IF(A2&gt;0,VLOOKUP(A2,seznam!$A$2:$C$129,2),"------")</f>
        <v>------</v>
      </c>
      <c r="D3" s="80"/>
      <c r="E3" s="81"/>
      <c r="F3" s="259"/>
      <c r="G3" s="259"/>
      <c r="I3" s="101"/>
    </row>
    <row r="4" spans="1:9" ht="12" customHeight="1">
      <c r="A4" s="254"/>
      <c r="B4" s="256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55"/>
      <c r="B5" s="256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54"/>
      <c r="B6" s="256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55"/>
      <c r="B7" s="256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54"/>
      <c r="B8" s="256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55"/>
      <c r="B9" s="256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54"/>
      <c r="B10" s="256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55"/>
      <c r="B11" s="256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54"/>
      <c r="B12" s="256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55"/>
      <c r="B13" s="256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54"/>
      <c r="B14" s="256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55"/>
      <c r="B15" s="256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54"/>
      <c r="B16" s="256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54"/>
      <c r="B18" s="25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55"/>
      <c r="B19" s="256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54"/>
      <c r="B20" s="256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55"/>
      <c r="B21" s="256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54"/>
      <c r="B22" s="256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55"/>
      <c r="B23" s="256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54"/>
      <c r="B24" s="256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55"/>
      <c r="B25" s="256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54"/>
      <c r="B26" s="256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55"/>
      <c r="B27" s="256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54"/>
      <c r="B28" s="256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55"/>
      <c r="B29" s="256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54"/>
      <c r="B30" s="256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54"/>
      <c r="B32" s="256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55"/>
      <c r="B33" s="256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54"/>
      <c r="B34" s="25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55"/>
      <c r="B35" s="256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54"/>
      <c r="B36" s="256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55"/>
      <c r="B37" s="256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54"/>
      <c r="B38" s="256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55"/>
      <c r="B39" s="256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54"/>
      <c r="B40" s="256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55"/>
      <c r="B41" s="256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54"/>
      <c r="B42" s="256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55"/>
      <c r="B43" s="256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54"/>
      <c r="B44" s="256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55"/>
      <c r="B45" s="256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54"/>
      <c r="B46" s="256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55"/>
      <c r="B47" s="256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54"/>
      <c r="B48" s="256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55"/>
      <c r="B49" s="256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54"/>
      <c r="B50" s="25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55"/>
      <c r="B51" s="256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54"/>
      <c r="B52" s="256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55"/>
      <c r="B53" s="256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54"/>
      <c r="B54" s="256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55"/>
      <c r="B55" s="256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54"/>
      <c r="B56" s="256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55"/>
      <c r="B57" s="256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54"/>
      <c r="B58" s="256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55"/>
      <c r="B59" s="256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54"/>
      <c r="B60" s="256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55"/>
      <c r="B61" s="256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54"/>
      <c r="B62" s="256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55"/>
      <c r="B63" s="256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54"/>
      <c r="B64" s="256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>
      <c r="A65" s="255"/>
      <c r="B65" s="256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3"/>
      <c r="B66" s="78"/>
      <c r="C66" s="122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61" t="s">
        <v>24</v>
      </c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61" t="s">
        <v>25</v>
      </c>
      <c r="O15" s="261"/>
      <c r="P15" s="261"/>
      <c r="Q15" s="261"/>
      <c r="R15" s="260"/>
      <c r="S15" s="260"/>
      <c r="T15" s="260"/>
      <c r="U15" s="260"/>
      <c r="V15" s="260"/>
      <c r="W15" s="260"/>
      <c r="X15" s="260"/>
      <c r="Y15" s="260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61" t="s">
        <v>58</v>
      </c>
      <c r="B18" s="261"/>
      <c r="C18" s="261"/>
      <c r="D18" s="261"/>
      <c r="E18" s="260"/>
      <c r="F18" s="260"/>
      <c r="G18" s="260"/>
      <c r="H18" s="260"/>
      <c r="I18" s="260"/>
      <c r="J18" s="260"/>
      <c r="K18" s="260"/>
      <c r="L18" s="260"/>
      <c r="N18" s="261" t="s">
        <v>26</v>
      </c>
      <c r="O18" s="261"/>
      <c r="P18" s="261"/>
      <c r="Q18" s="261"/>
      <c r="R18" s="260"/>
      <c r="S18" s="260"/>
      <c r="T18" s="260"/>
      <c r="U18" s="260"/>
      <c r="V18" s="260"/>
      <c r="W18" s="260"/>
      <c r="X18" s="260"/>
      <c r="Y18" s="260"/>
    </row>
    <row r="19" spans="1:25" ht="13.8" thickBot="1">
      <c r="A19" s="109">
        <v>1</v>
      </c>
      <c r="B19" s="110" t="str">
        <f>'útěcha-B2'!F64</f>
        <v xml:space="preserve"> </v>
      </c>
      <c r="C19" s="111"/>
      <c r="D19" s="112" t="str">
        <f>'útěcha-B2'!F66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'útěcha-B2'!G18</f>
        <v xml:space="preserve"> </v>
      </c>
      <c r="P19" s="111" t="s">
        <v>10</v>
      </c>
      <c r="Q19" s="112" t="str">
        <f>'útěcha-B2'!G50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0"/>
  <sheetViews>
    <sheetView workbookViewId="0">
      <selection activeCell="E37" sqref="E37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0" max="10" width="20.44140625" style="37" customWidth="1"/>
    <col min="11" max="11" width="16.44140625" customWidth="1"/>
    <col min="12" max="12" width="5" customWidth="1"/>
    <col min="16" max="16" width="19.109375" customWidth="1"/>
  </cols>
  <sheetData>
    <row r="1" spans="1:18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O1" s="176" t="s">
        <v>74</v>
      </c>
      <c r="P1" s="177"/>
      <c r="Q1" s="177"/>
      <c r="R1" s="177"/>
    </row>
    <row r="2" spans="1:18" ht="13.8" thickBot="1">
      <c r="A2" s="157">
        <v>1</v>
      </c>
      <c r="B2" s="155" t="s">
        <v>229</v>
      </c>
      <c r="C2" s="155" t="s">
        <v>123</v>
      </c>
      <c r="D2" s="156" t="s">
        <v>237</v>
      </c>
      <c r="E2" s="155">
        <v>2009</v>
      </c>
      <c r="F2" s="101"/>
      <c r="G2" s="37"/>
      <c r="J2" s="159" t="s">
        <v>86</v>
      </c>
      <c r="K2" s="159" t="s">
        <v>150</v>
      </c>
      <c r="L2" s="159">
        <v>2011</v>
      </c>
      <c r="M2" s="159" t="s">
        <v>88</v>
      </c>
      <c r="O2" s="135" t="s">
        <v>75</v>
      </c>
      <c r="P2" s="136" t="s">
        <v>76</v>
      </c>
      <c r="Q2" s="137" t="s">
        <v>77</v>
      </c>
      <c r="R2" s="136" t="s">
        <v>78</v>
      </c>
    </row>
    <row r="3" spans="1:18" ht="13.8" thickTop="1">
      <c r="A3" s="157">
        <v>2</v>
      </c>
      <c r="B3" s="155" t="s">
        <v>203</v>
      </c>
      <c r="C3" s="155" t="s">
        <v>88</v>
      </c>
      <c r="D3" s="156" t="s">
        <v>238</v>
      </c>
      <c r="E3" s="155">
        <v>2011</v>
      </c>
      <c r="F3" s="163" t="s">
        <v>149</v>
      </c>
      <c r="G3" s="37"/>
      <c r="J3" s="159" t="s">
        <v>151</v>
      </c>
      <c r="K3" s="159" t="s">
        <v>92</v>
      </c>
      <c r="L3" s="159">
        <v>2011</v>
      </c>
      <c r="M3" s="159" t="s">
        <v>152</v>
      </c>
      <c r="O3" s="138"/>
      <c r="P3" s="139"/>
      <c r="Q3" s="140"/>
      <c r="R3" s="141"/>
    </row>
    <row r="4" spans="1:18">
      <c r="A4" s="157">
        <v>3</v>
      </c>
      <c r="B4" s="155" t="s">
        <v>136</v>
      </c>
      <c r="C4" s="155" t="s">
        <v>99</v>
      </c>
      <c r="D4" s="156" t="s">
        <v>239</v>
      </c>
      <c r="E4" s="155">
        <v>2010</v>
      </c>
      <c r="F4" s="101"/>
      <c r="G4" s="37"/>
      <c r="J4" s="159" t="s">
        <v>153</v>
      </c>
      <c r="K4" s="159" t="s">
        <v>154</v>
      </c>
      <c r="L4" s="159">
        <v>2012</v>
      </c>
      <c r="M4" s="159" t="s">
        <v>155</v>
      </c>
      <c r="O4" s="142"/>
      <c r="P4" s="139"/>
      <c r="Q4" s="140"/>
      <c r="R4" s="141"/>
    </row>
    <row r="5" spans="1:18">
      <c r="A5" s="157">
        <v>4</v>
      </c>
      <c r="B5" s="155" t="s">
        <v>139</v>
      </c>
      <c r="C5" s="155" t="s">
        <v>110</v>
      </c>
      <c r="D5" s="156" t="s">
        <v>240</v>
      </c>
      <c r="E5" s="155">
        <v>2009</v>
      </c>
      <c r="F5" s="163" t="s">
        <v>149</v>
      </c>
      <c r="G5" s="37"/>
      <c r="J5" s="159" t="s">
        <v>89</v>
      </c>
      <c r="K5" s="159" t="s">
        <v>90</v>
      </c>
      <c r="L5" s="159">
        <v>2010</v>
      </c>
      <c r="M5" s="159" t="s">
        <v>91</v>
      </c>
      <c r="O5" s="143"/>
      <c r="P5" s="144"/>
      <c r="Q5" s="145"/>
      <c r="R5" s="146"/>
    </row>
    <row r="6" spans="1:18">
      <c r="A6" s="157">
        <v>5</v>
      </c>
      <c r="B6" s="155" t="s">
        <v>137</v>
      </c>
      <c r="C6" s="155" t="s">
        <v>101</v>
      </c>
      <c r="D6" s="156" t="s">
        <v>241</v>
      </c>
      <c r="E6" s="155">
        <v>2009</v>
      </c>
      <c r="F6" s="101"/>
      <c r="G6" s="37"/>
      <c r="J6" s="159" t="s">
        <v>132</v>
      </c>
      <c r="K6" s="159" t="s">
        <v>133</v>
      </c>
      <c r="L6" s="159">
        <v>2009</v>
      </c>
      <c r="M6" s="159" t="s">
        <v>91</v>
      </c>
      <c r="O6" s="132"/>
      <c r="P6" s="148"/>
      <c r="Q6" s="134"/>
      <c r="R6" s="133"/>
    </row>
    <row r="7" spans="1:18">
      <c r="A7" s="157">
        <v>6</v>
      </c>
      <c r="B7" s="125" t="s">
        <v>242</v>
      </c>
      <c r="C7" s="125" t="s">
        <v>123</v>
      </c>
      <c r="D7" s="126" t="s">
        <v>243</v>
      </c>
      <c r="E7" s="161" t="s">
        <v>208</v>
      </c>
      <c r="F7" s="101"/>
      <c r="G7" s="37"/>
      <c r="J7" s="159" t="s">
        <v>156</v>
      </c>
      <c r="K7" s="159" t="s">
        <v>157</v>
      </c>
      <c r="L7" s="159">
        <v>2013</v>
      </c>
      <c r="M7" s="159" t="s">
        <v>91</v>
      </c>
      <c r="O7" s="143"/>
      <c r="P7" s="148"/>
      <c r="Q7" s="145"/>
      <c r="R7" s="146"/>
    </row>
    <row r="8" spans="1:18">
      <c r="A8" s="157">
        <v>7</v>
      </c>
      <c r="B8" s="155" t="s">
        <v>230</v>
      </c>
      <c r="C8" s="155" t="s">
        <v>123</v>
      </c>
      <c r="D8" s="156" t="s">
        <v>244</v>
      </c>
      <c r="E8" s="155">
        <v>2011</v>
      </c>
      <c r="F8" s="163" t="s">
        <v>149</v>
      </c>
      <c r="G8" s="37"/>
      <c r="J8" s="159" t="s">
        <v>158</v>
      </c>
      <c r="K8" s="159" t="s">
        <v>108</v>
      </c>
      <c r="L8" s="159">
        <v>2009</v>
      </c>
      <c r="M8" s="159" t="s">
        <v>93</v>
      </c>
      <c r="O8" s="147"/>
      <c r="P8" s="148"/>
      <c r="Q8" s="145"/>
      <c r="R8" s="149"/>
    </row>
    <row r="9" spans="1:18">
      <c r="A9" s="157">
        <v>8</v>
      </c>
      <c r="B9" s="155" t="s">
        <v>134</v>
      </c>
      <c r="C9" s="155" t="s">
        <v>91</v>
      </c>
      <c r="D9" s="156" t="s">
        <v>245</v>
      </c>
      <c r="E9" s="155">
        <v>2010</v>
      </c>
      <c r="F9" s="163" t="s">
        <v>149</v>
      </c>
      <c r="G9" s="37"/>
      <c r="J9" s="159" t="s">
        <v>159</v>
      </c>
      <c r="K9" s="159" t="s">
        <v>107</v>
      </c>
      <c r="L9" s="159">
        <v>2009</v>
      </c>
      <c r="M9" s="159" t="s">
        <v>93</v>
      </c>
      <c r="O9" s="143"/>
      <c r="P9" s="148"/>
      <c r="Q9" s="145"/>
      <c r="R9" s="149"/>
    </row>
    <row r="10" spans="1:18">
      <c r="A10" s="157">
        <v>9</v>
      </c>
      <c r="B10" s="155" t="s">
        <v>235</v>
      </c>
      <c r="C10" s="155" t="s">
        <v>201</v>
      </c>
      <c r="D10" s="156" t="s">
        <v>246</v>
      </c>
      <c r="E10" s="155">
        <v>2010</v>
      </c>
      <c r="F10" s="119"/>
      <c r="G10" s="37"/>
      <c r="J10" s="159" t="s">
        <v>160</v>
      </c>
      <c r="K10" s="159" t="s">
        <v>161</v>
      </c>
      <c r="L10" s="159">
        <v>2010</v>
      </c>
      <c r="M10" s="159" t="s">
        <v>93</v>
      </c>
      <c r="O10" s="150"/>
      <c r="P10" s="148"/>
      <c r="Q10" s="145"/>
      <c r="R10" s="149"/>
    </row>
    <row r="11" spans="1:18">
      <c r="A11" s="157">
        <v>10</v>
      </c>
      <c r="B11" s="155" t="s">
        <v>135</v>
      </c>
      <c r="C11" s="155" t="s">
        <v>96</v>
      </c>
      <c r="D11" s="156" t="s">
        <v>247</v>
      </c>
      <c r="E11" s="155">
        <v>2010</v>
      </c>
      <c r="F11" s="101"/>
      <c r="G11" s="37"/>
      <c r="J11" s="159" t="s">
        <v>162</v>
      </c>
      <c r="K11" s="159" t="s">
        <v>129</v>
      </c>
      <c r="L11" s="159">
        <v>2010</v>
      </c>
      <c r="M11" s="159" t="s">
        <v>93</v>
      </c>
      <c r="O11" s="147"/>
      <c r="P11" s="148"/>
      <c r="Q11" s="145"/>
      <c r="R11" s="149"/>
    </row>
    <row r="12" spans="1:18">
      <c r="A12" s="157">
        <v>11</v>
      </c>
      <c r="B12" s="155" t="s">
        <v>233</v>
      </c>
      <c r="C12" s="155" t="s">
        <v>100</v>
      </c>
      <c r="D12" s="156" t="s">
        <v>248</v>
      </c>
      <c r="E12" s="155">
        <v>2010</v>
      </c>
      <c r="F12" s="163" t="s">
        <v>149</v>
      </c>
      <c r="G12" s="37"/>
      <c r="J12" s="159" t="s">
        <v>163</v>
      </c>
      <c r="K12" s="159" t="s">
        <v>90</v>
      </c>
      <c r="L12" s="159">
        <v>2012</v>
      </c>
      <c r="M12" s="159" t="s">
        <v>96</v>
      </c>
      <c r="O12" s="143"/>
      <c r="P12" s="148"/>
      <c r="Q12" s="145"/>
      <c r="R12" s="149"/>
    </row>
    <row r="13" spans="1:18">
      <c r="A13" s="157">
        <v>12</v>
      </c>
      <c r="B13" s="155" t="s">
        <v>224</v>
      </c>
      <c r="C13" s="155" t="s">
        <v>110</v>
      </c>
      <c r="D13" s="156" t="s">
        <v>249</v>
      </c>
      <c r="E13" s="155">
        <v>2009</v>
      </c>
      <c r="F13" s="164" t="s">
        <v>149</v>
      </c>
      <c r="G13" s="37"/>
      <c r="J13" s="159" t="s">
        <v>94</v>
      </c>
      <c r="K13" s="159" t="s">
        <v>95</v>
      </c>
      <c r="L13" s="159">
        <v>2010</v>
      </c>
      <c r="M13" s="159" t="s">
        <v>96</v>
      </c>
      <c r="O13" s="150"/>
      <c r="P13" s="148"/>
      <c r="Q13" s="145"/>
      <c r="R13" s="149"/>
    </row>
    <row r="14" spans="1:18">
      <c r="A14" s="157">
        <v>13</v>
      </c>
      <c r="B14" s="155" t="s">
        <v>214</v>
      </c>
      <c r="C14" s="155" t="s">
        <v>96</v>
      </c>
      <c r="D14" s="156" t="s">
        <v>250</v>
      </c>
      <c r="E14" s="155">
        <v>2012</v>
      </c>
      <c r="F14" s="101"/>
      <c r="G14" s="37"/>
      <c r="J14" s="159" t="s">
        <v>164</v>
      </c>
      <c r="K14" s="159" t="s">
        <v>165</v>
      </c>
      <c r="L14" s="159">
        <v>2014</v>
      </c>
      <c r="M14" s="159" t="s">
        <v>96</v>
      </c>
      <c r="O14" s="147"/>
      <c r="P14" s="148"/>
      <c r="Q14" s="145"/>
      <c r="R14" s="149"/>
    </row>
    <row r="15" spans="1:18">
      <c r="A15" s="157">
        <v>14</v>
      </c>
      <c r="B15" s="155" t="s">
        <v>225</v>
      </c>
      <c r="C15" s="155" t="s">
        <v>110</v>
      </c>
      <c r="D15" s="156" t="s">
        <v>251</v>
      </c>
      <c r="E15" s="155">
        <v>2011</v>
      </c>
      <c r="F15" s="163" t="s">
        <v>149</v>
      </c>
      <c r="G15" s="37"/>
      <c r="J15" s="159" t="s">
        <v>98</v>
      </c>
      <c r="K15" s="159" t="s">
        <v>97</v>
      </c>
      <c r="L15" s="159">
        <v>2010</v>
      </c>
      <c r="M15" s="159" t="s">
        <v>99</v>
      </c>
      <c r="O15" s="143"/>
      <c r="P15" s="148"/>
      <c r="Q15" s="145"/>
      <c r="R15" s="149"/>
    </row>
    <row r="16" spans="1:18">
      <c r="A16" s="157">
        <v>15</v>
      </c>
      <c r="B16" s="155" t="s">
        <v>216</v>
      </c>
      <c r="C16" s="155" t="s">
        <v>101</v>
      </c>
      <c r="D16" s="156" t="s">
        <v>252</v>
      </c>
      <c r="E16" s="155">
        <v>2010</v>
      </c>
      <c r="F16" s="163" t="s">
        <v>149</v>
      </c>
      <c r="J16" s="159" t="s">
        <v>166</v>
      </c>
      <c r="K16" s="159" t="s">
        <v>120</v>
      </c>
      <c r="L16" s="159">
        <v>2012</v>
      </c>
      <c r="M16" s="159" t="s">
        <v>96</v>
      </c>
      <c r="O16" s="150"/>
      <c r="P16" s="148"/>
      <c r="Q16" s="145"/>
      <c r="R16" s="149"/>
    </row>
    <row r="17" spans="1:18">
      <c r="A17" s="157">
        <v>16</v>
      </c>
      <c r="B17" s="155" t="s">
        <v>222</v>
      </c>
      <c r="C17" s="155" t="s">
        <v>180</v>
      </c>
      <c r="D17" s="156" t="s">
        <v>253</v>
      </c>
      <c r="E17" s="155">
        <v>2009</v>
      </c>
      <c r="F17" s="163" t="s">
        <v>149</v>
      </c>
      <c r="J17" s="159" t="s">
        <v>167</v>
      </c>
      <c r="K17" s="159" t="s">
        <v>168</v>
      </c>
      <c r="L17" s="159">
        <v>2010</v>
      </c>
      <c r="M17" s="159" t="s">
        <v>101</v>
      </c>
      <c r="O17" s="147"/>
      <c r="P17" s="148"/>
      <c r="Q17" s="145"/>
      <c r="R17" s="149"/>
    </row>
    <row r="18" spans="1:18">
      <c r="A18" s="157">
        <v>17</v>
      </c>
      <c r="B18" s="155" t="s">
        <v>226</v>
      </c>
      <c r="C18" s="155" t="s">
        <v>110</v>
      </c>
      <c r="D18" s="156" t="s">
        <v>254</v>
      </c>
      <c r="E18" s="155">
        <v>2009</v>
      </c>
      <c r="F18" s="101"/>
      <c r="J18" s="159" t="s">
        <v>169</v>
      </c>
      <c r="K18" s="159" t="s">
        <v>170</v>
      </c>
      <c r="L18" s="159">
        <v>2010</v>
      </c>
      <c r="M18" s="159" t="s">
        <v>101</v>
      </c>
      <c r="O18" s="143"/>
      <c r="P18" s="148"/>
      <c r="Q18" s="145"/>
      <c r="R18" s="149"/>
    </row>
    <row r="19" spans="1:18">
      <c r="A19" s="157">
        <v>18</v>
      </c>
      <c r="B19" s="155" t="s">
        <v>221</v>
      </c>
      <c r="C19" s="155" t="s">
        <v>180</v>
      </c>
      <c r="D19" s="156" t="s">
        <v>255</v>
      </c>
      <c r="E19" s="155">
        <v>2009</v>
      </c>
      <c r="F19" s="101"/>
      <c r="J19" s="159" t="s">
        <v>102</v>
      </c>
      <c r="K19" s="159" t="s">
        <v>103</v>
      </c>
      <c r="L19" s="159">
        <v>2009</v>
      </c>
      <c r="M19" s="159" t="s">
        <v>101</v>
      </c>
      <c r="O19" s="150"/>
      <c r="P19" s="148"/>
      <c r="Q19" s="145"/>
      <c r="R19" s="149"/>
    </row>
    <row r="20" spans="1:18">
      <c r="A20" s="157">
        <v>19</v>
      </c>
      <c r="B20" s="155" t="s">
        <v>215</v>
      </c>
      <c r="C20" s="155" t="s">
        <v>96</v>
      </c>
      <c r="D20" s="156" t="s">
        <v>260</v>
      </c>
      <c r="E20" s="155">
        <v>2012</v>
      </c>
      <c r="F20" s="164" t="s">
        <v>149</v>
      </c>
      <c r="J20" s="159" t="s">
        <v>171</v>
      </c>
      <c r="K20" s="159" t="s">
        <v>133</v>
      </c>
      <c r="L20" s="159">
        <v>2014</v>
      </c>
      <c r="M20" s="159" t="s">
        <v>172</v>
      </c>
      <c r="O20" s="147"/>
      <c r="P20" s="148"/>
      <c r="Q20" s="145"/>
      <c r="R20" s="149"/>
    </row>
    <row r="21" spans="1:18">
      <c r="A21" s="157">
        <v>20</v>
      </c>
      <c r="B21" s="125" t="s">
        <v>278</v>
      </c>
      <c r="C21" s="125" t="s">
        <v>100</v>
      </c>
      <c r="D21" s="126" t="s">
        <v>279</v>
      </c>
      <c r="E21" s="161" t="s">
        <v>208</v>
      </c>
      <c r="F21" s="101" t="s">
        <v>149</v>
      </c>
      <c r="J21" s="159" t="s">
        <v>173</v>
      </c>
      <c r="K21" s="159" t="s">
        <v>174</v>
      </c>
      <c r="L21" s="159">
        <v>2011</v>
      </c>
      <c r="M21" s="159" t="s">
        <v>172</v>
      </c>
      <c r="O21" s="143"/>
      <c r="P21" s="148"/>
      <c r="Q21" s="145"/>
      <c r="R21" s="149"/>
    </row>
    <row r="22" spans="1:18">
      <c r="A22" s="157">
        <v>21</v>
      </c>
      <c r="B22" s="155" t="s">
        <v>231</v>
      </c>
      <c r="C22" s="155" t="s">
        <v>123</v>
      </c>
      <c r="D22" s="156" t="s">
        <v>256</v>
      </c>
      <c r="E22" s="155">
        <v>2011</v>
      </c>
      <c r="F22" s="163" t="s">
        <v>149</v>
      </c>
      <c r="J22" s="159" t="s">
        <v>175</v>
      </c>
      <c r="K22" s="159" t="s">
        <v>176</v>
      </c>
      <c r="L22" s="159">
        <v>2014</v>
      </c>
      <c r="M22" s="159" t="s">
        <v>106</v>
      </c>
      <c r="O22" s="150"/>
      <c r="P22" s="148"/>
      <c r="Q22" s="145"/>
      <c r="R22" s="149"/>
    </row>
    <row r="23" spans="1:18">
      <c r="A23" s="157">
        <v>22</v>
      </c>
      <c r="B23" s="155" t="s">
        <v>140</v>
      </c>
      <c r="C23" s="155" t="s">
        <v>113</v>
      </c>
      <c r="D23" s="156" t="s">
        <v>257</v>
      </c>
      <c r="E23" s="155">
        <v>2009</v>
      </c>
      <c r="F23" s="101"/>
      <c r="J23" s="159" t="s">
        <v>177</v>
      </c>
      <c r="K23" s="159" t="s">
        <v>178</v>
      </c>
      <c r="L23" s="159">
        <v>2010</v>
      </c>
      <c r="M23" s="159" t="s">
        <v>106</v>
      </c>
      <c r="O23" s="147"/>
      <c r="P23" s="148"/>
      <c r="Q23" s="145"/>
      <c r="R23" s="149"/>
    </row>
    <row r="24" spans="1:18">
      <c r="A24" s="157">
        <v>23</v>
      </c>
      <c r="B24" s="155" t="s">
        <v>148</v>
      </c>
      <c r="C24" s="155" t="s">
        <v>91</v>
      </c>
      <c r="D24" s="156" t="s">
        <v>258</v>
      </c>
      <c r="E24" s="155">
        <v>2009</v>
      </c>
      <c r="F24" s="101"/>
      <c r="J24" s="159" t="s">
        <v>104</v>
      </c>
      <c r="K24" s="159" t="s">
        <v>105</v>
      </c>
      <c r="L24" s="159">
        <v>2010</v>
      </c>
      <c r="M24" s="159" t="s">
        <v>106</v>
      </c>
      <c r="O24" s="143"/>
      <c r="P24" s="148"/>
      <c r="Q24" s="145"/>
      <c r="R24" s="149"/>
    </row>
    <row r="25" spans="1:18">
      <c r="A25" s="157">
        <v>24</v>
      </c>
      <c r="B25" s="155" t="s">
        <v>223</v>
      </c>
      <c r="C25" s="155" t="s">
        <v>180</v>
      </c>
      <c r="D25" s="156" t="s">
        <v>258</v>
      </c>
      <c r="E25" s="155">
        <v>2013</v>
      </c>
      <c r="F25" s="119"/>
      <c r="J25" s="159" t="s">
        <v>179</v>
      </c>
      <c r="K25" s="159" t="s">
        <v>90</v>
      </c>
      <c r="L25" s="159">
        <v>2009</v>
      </c>
      <c r="M25" s="159" t="s">
        <v>180</v>
      </c>
      <c r="O25" s="150"/>
      <c r="P25" s="148"/>
      <c r="Q25" s="145"/>
      <c r="R25" s="149"/>
    </row>
    <row r="26" spans="1:18">
      <c r="A26" s="157">
        <v>25</v>
      </c>
      <c r="B26" s="155" t="s">
        <v>143</v>
      </c>
      <c r="C26" s="155" t="s">
        <v>113</v>
      </c>
      <c r="D26" s="156" t="s">
        <v>259</v>
      </c>
      <c r="E26" s="155">
        <v>2009</v>
      </c>
      <c r="F26" s="101"/>
      <c r="J26" s="159" t="s">
        <v>181</v>
      </c>
      <c r="K26" s="159" t="s">
        <v>182</v>
      </c>
      <c r="L26" s="159">
        <v>2009</v>
      </c>
      <c r="M26" s="159" t="s">
        <v>180</v>
      </c>
      <c r="O26" s="147"/>
      <c r="P26" s="148"/>
      <c r="Q26" s="145"/>
      <c r="R26" s="149"/>
    </row>
    <row r="27" spans="1:18">
      <c r="A27" s="157">
        <v>26</v>
      </c>
      <c r="B27" s="155" t="s">
        <v>147</v>
      </c>
      <c r="C27" s="155" t="s">
        <v>123</v>
      </c>
      <c r="D27" s="156" t="s">
        <v>261</v>
      </c>
      <c r="E27" s="155">
        <v>2009</v>
      </c>
      <c r="F27" s="101"/>
      <c r="J27" s="159" t="s">
        <v>181</v>
      </c>
      <c r="K27" s="159" t="s">
        <v>161</v>
      </c>
      <c r="L27" s="159">
        <v>2013</v>
      </c>
      <c r="M27" s="159" t="s">
        <v>180</v>
      </c>
      <c r="O27" s="143"/>
      <c r="P27" s="148"/>
      <c r="Q27" s="145"/>
      <c r="R27" s="149"/>
    </row>
    <row r="28" spans="1:18">
      <c r="A28" s="157">
        <v>27</v>
      </c>
      <c r="B28" s="155" t="s">
        <v>142</v>
      </c>
      <c r="C28" s="155" t="s">
        <v>113</v>
      </c>
      <c r="D28" s="156" t="s">
        <v>262</v>
      </c>
      <c r="E28" s="155">
        <v>2009</v>
      </c>
      <c r="F28" s="101"/>
      <c r="J28" s="159" t="s">
        <v>183</v>
      </c>
      <c r="K28" s="159" t="s">
        <v>184</v>
      </c>
      <c r="L28" s="159">
        <v>2009</v>
      </c>
      <c r="M28" s="159" t="s">
        <v>110</v>
      </c>
      <c r="O28" s="150"/>
      <c r="P28" s="151"/>
      <c r="Q28" s="152"/>
      <c r="R28" s="153"/>
    </row>
    <row r="29" spans="1:18">
      <c r="A29" s="157">
        <v>28</v>
      </c>
      <c r="B29" s="155" t="s">
        <v>138</v>
      </c>
      <c r="C29" s="155" t="s">
        <v>106</v>
      </c>
      <c r="D29" s="156" t="s">
        <v>263</v>
      </c>
      <c r="E29" s="155">
        <v>2010</v>
      </c>
      <c r="F29" s="101"/>
      <c r="J29" s="159" t="s">
        <v>109</v>
      </c>
      <c r="K29" s="159" t="s">
        <v>87</v>
      </c>
      <c r="L29" s="159">
        <v>2009</v>
      </c>
      <c r="M29" s="159" t="s">
        <v>110</v>
      </c>
      <c r="O29" s="147"/>
      <c r="P29" s="148"/>
      <c r="Q29" s="145"/>
      <c r="R29" s="149"/>
    </row>
    <row r="30" spans="1:18">
      <c r="A30" s="157">
        <v>29</v>
      </c>
      <c r="B30" s="155" t="s">
        <v>264</v>
      </c>
      <c r="C30" s="155" t="s">
        <v>96</v>
      </c>
      <c r="D30" s="156" t="s">
        <v>265</v>
      </c>
      <c r="E30" s="155">
        <v>2014</v>
      </c>
      <c r="F30" s="101"/>
      <c r="J30" s="159" t="s">
        <v>109</v>
      </c>
      <c r="K30" s="159" t="s">
        <v>125</v>
      </c>
      <c r="L30" s="159">
        <v>2011</v>
      </c>
      <c r="M30" s="159" t="s">
        <v>110</v>
      </c>
      <c r="O30" s="143"/>
      <c r="P30" s="148"/>
      <c r="Q30" s="145"/>
      <c r="R30" s="149"/>
    </row>
    <row r="31" spans="1:18">
      <c r="A31" s="157">
        <v>30</v>
      </c>
      <c r="B31" s="155" t="s">
        <v>205</v>
      </c>
      <c r="C31" s="155" t="s">
        <v>155</v>
      </c>
      <c r="D31" s="156" t="s">
        <v>266</v>
      </c>
      <c r="E31" s="155">
        <v>2012</v>
      </c>
      <c r="F31" s="101"/>
      <c r="J31" s="159" t="s">
        <v>185</v>
      </c>
      <c r="K31" s="159" t="s">
        <v>186</v>
      </c>
      <c r="L31" s="159">
        <v>2009</v>
      </c>
      <c r="M31" s="159" t="s">
        <v>110</v>
      </c>
      <c r="O31" s="150"/>
      <c r="P31" s="148"/>
      <c r="Q31" s="145"/>
      <c r="R31" s="149"/>
    </row>
    <row r="32" spans="1:18">
      <c r="A32" s="157">
        <v>31</v>
      </c>
      <c r="B32" s="155" t="s">
        <v>227</v>
      </c>
      <c r="C32" s="155" t="s">
        <v>113</v>
      </c>
      <c r="D32" s="156" t="s">
        <v>266</v>
      </c>
      <c r="E32" s="155">
        <v>2010</v>
      </c>
      <c r="F32" s="101"/>
      <c r="J32" s="159" t="s">
        <v>111</v>
      </c>
      <c r="K32" s="159" t="s">
        <v>112</v>
      </c>
      <c r="L32" s="159">
        <v>2009</v>
      </c>
      <c r="M32" s="159" t="s">
        <v>113</v>
      </c>
      <c r="O32" s="147"/>
      <c r="P32" s="148"/>
      <c r="Q32" s="145"/>
      <c r="R32" s="149"/>
    </row>
    <row r="33" spans="1:18">
      <c r="A33" s="157">
        <v>32</v>
      </c>
      <c r="B33" s="155" t="s">
        <v>141</v>
      </c>
      <c r="C33" s="155" t="s">
        <v>113</v>
      </c>
      <c r="D33" s="156" t="s">
        <v>267</v>
      </c>
      <c r="E33" s="155">
        <v>2010</v>
      </c>
      <c r="F33" s="119"/>
      <c r="J33" s="159" t="s">
        <v>114</v>
      </c>
      <c r="K33" s="159" t="s">
        <v>115</v>
      </c>
      <c r="L33" s="159">
        <v>2010</v>
      </c>
      <c r="M33" s="159" t="s">
        <v>113</v>
      </c>
      <c r="O33" s="143"/>
      <c r="P33" s="148"/>
      <c r="Q33" s="145"/>
      <c r="R33" s="149"/>
    </row>
    <row r="34" spans="1:18">
      <c r="A34" s="157">
        <v>33</v>
      </c>
      <c r="B34" s="155" t="s">
        <v>144</v>
      </c>
      <c r="C34" s="155" t="s">
        <v>123</v>
      </c>
      <c r="D34" s="156" t="s">
        <v>268</v>
      </c>
      <c r="E34" s="155">
        <v>2009</v>
      </c>
      <c r="F34" s="119"/>
      <c r="J34" s="159" t="s">
        <v>116</v>
      </c>
      <c r="K34" s="159" t="s">
        <v>117</v>
      </c>
      <c r="L34" s="159">
        <v>2009</v>
      </c>
      <c r="M34" s="159" t="s">
        <v>113</v>
      </c>
      <c r="O34" s="150"/>
      <c r="P34" s="148"/>
      <c r="Q34" s="145"/>
      <c r="R34" s="149"/>
    </row>
    <row r="35" spans="1:18">
      <c r="A35" s="157">
        <v>34</v>
      </c>
      <c r="B35" s="155" t="s">
        <v>210</v>
      </c>
      <c r="C35" s="155" t="s">
        <v>93</v>
      </c>
      <c r="D35" s="156" t="s">
        <v>269</v>
      </c>
      <c r="E35" s="155">
        <v>2009</v>
      </c>
      <c r="F35" s="170" t="s">
        <v>149</v>
      </c>
      <c r="J35" s="159" t="s">
        <v>187</v>
      </c>
      <c r="K35" s="159" t="s">
        <v>188</v>
      </c>
      <c r="L35" s="159">
        <v>2010</v>
      </c>
      <c r="M35" s="159" t="s">
        <v>113</v>
      </c>
      <c r="O35" s="150"/>
      <c r="P35" s="151"/>
      <c r="Q35" s="152"/>
      <c r="R35" s="153"/>
    </row>
    <row r="36" spans="1:18">
      <c r="A36" s="157">
        <v>35</v>
      </c>
      <c r="B36" s="160" t="s">
        <v>207</v>
      </c>
      <c r="C36" s="125" t="s">
        <v>110</v>
      </c>
      <c r="D36" s="126" t="s">
        <v>270</v>
      </c>
      <c r="E36" s="161" t="s">
        <v>208</v>
      </c>
      <c r="F36" s="101" t="s">
        <v>149</v>
      </c>
      <c r="J36" s="159" t="s">
        <v>118</v>
      </c>
      <c r="K36" s="159" t="s">
        <v>119</v>
      </c>
      <c r="L36" s="159">
        <v>2009</v>
      </c>
      <c r="M36" s="159" t="s">
        <v>113</v>
      </c>
      <c r="O36" s="154"/>
      <c r="P36" s="148"/>
      <c r="Q36" s="145"/>
      <c r="R36" s="149"/>
    </row>
    <row r="37" spans="1:18">
      <c r="A37" s="157">
        <v>36</v>
      </c>
      <c r="B37" s="155" t="s">
        <v>212</v>
      </c>
      <c r="C37" s="155" t="s">
        <v>93</v>
      </c>
      <c r="D37" s="156" t="s">
        <v>271</v>
      </c>
      <c r="E37" s="155">
        <v>2010</v>
      </c>
      <c r="F37" s="163" t="s">
        <v>149</v>
      </c>
      <c r="J37" s="159" t="s">
        <v>189</v>
      </c>
      <c r="K37" s="159" t="s">
        <v>190</v>
      </c>
      <c r="L37" s="159">
        <v>2009</v>
      </c>
      <c r="M37" s="159" t="s">
        <v>113</v>
      </c>
      <c r="O37" s="147"/>
      <c r="P37" s="148"/>
      <c r="Q37" s="145"/>
      <c r="R37" s="149"/>
    </row>
    <row r="38" spans="1:18">
      <c r="A38" s="157">
        <v>37</v>
      </c>
      <c r="B38" s="155" t="s">
        <v>145</v>
      </c>
      <c r="C38" s="155" t="s">
        <v>123</v>
      </c>
      <c r="D38" s="156" t="s">
        <v>272</v>
      </c>
      <c r="E38" s="155">
        <v>2009</v>
      </c>
      <c r="F38" s="101"/>
      <c r="J38" s="159" t="s">
        <v>121</v>
      </c>
      <c r="K38" s="159" t="s">
        <v>122</v>
      </c>
      <c r="L38" s="159">
        <v>2009</v>
      </c>
      <c r="M38" s="159" t="s">
        <v>113</v>
      </c>
      <c r="O38" s="150"/>
      <c r="P38" s="148"/>
      <c r="Q38" s="145"/>
      <c r="R38" s="149"/>
    </row>
    <row r="39" spans="1:18">
      <c r="A39" s="157">
        <v>38</v>
      </c>
      <c r="B39" s="155" t="s">
        <v>287</v>
      </c>
      <c r="C39" s="155" t="s">
        <v>123</v>
      </c>
      <c r="D39" s="156" t="s">
        <v>288</v>
      </c>
      <c r="E39" s="155">
        <v>2012</v>
      </c>
      <c r="F39" s="163"/>
      <c r="J39" s="159" t="s">
        <v>126</v>
      </c>
      <c r="K39" s="159" t="s">
        <v>127</v>
      </c>
      <c r="L39" s="159">
        <v>2009</v>
      </c>
      <c r="M39" s="159" t="s">
        <v>123</v>
      </c>
      <c r="O39" s="154"/>
      <c r="P39" s="148"/>
      <c r="Q39" s="145"/>
      <c r="R39" s="149"/>
    </row>
    <row r="40" spans="1:18">
      <c r="A40" s="157">
        <v>39</v>
      </c>
      <c r="B40" s="155" t="s">
        <v>204</v>
      </c>
      <c r="C40" s="155" t="s">
        <v>152</v>
      </c>
      <c r="D40" s="156" t="s">
        <v>273</v>
      </c>
      <c r="E40" s="155">
        <v>2011</v>
      </c>
      <c r="F40" s="119"/>
      <c r="J40" s="159" t="s">
        <v>126</v>
      </c>
      <c r="K40" s="159" t="s">
        <v>90</v>
      </c>
      <c r="L40" s="159">
        <v>2009</v>
      </c>
      <c r="M40" s="159" t="s">
        <v>123</v>
      </c>
      <c r="O40" s="147"/>
      <c r="P40" s="148"/>
      <c r="Q40" s="145"/>
      <c r="R40" s="149"/>
    </row>
    <row r="41" spans="1:18">
      <c r="A41" s="157">
        <v>40</v>
      </c>
      <c r="B41" s="155" t="s">
        <v>228</v>
      </c>
      <c r="C41" s="155" t="s">
        <v>123</v>
      </c>
      <c r="D41" s="156" t="s">
        <v>274</v>
      </c>
      <c r="E41" s="155">
        <v>2009</v>
      </c>
      <c r="F41" s="163"/>
      <c r="J41" s="159" t="s">
        <v>124</v>
      </c>
      <c r="K41" s="159" t="s">
        <v>125</v>
      </c>
      <c r="L41" s="159">
        <v>2009</v>
      </c>
      <c r="M41" s="159" t="s">
        <v>123</v>
      </c>
      <c r="O41" s="150"/>
      <c r="P41" s="148"/>
      <c r="Q41" s="145"/>
      <c r="R41" s="149"/>
    </row>
    <row r="42" spans="1:18">
      <c r="A42" s="157">
        <v>41</v>
      </c>
      <c r="B42" s="155" t="s">
        <v>219</v>
      </c>
      <c r="C42" s="155" t="s">
        <v>106</v>
      </c>
      <c r="D42" s="156" t="s">
        <v>275</v>
      </c>
      <c r="E42" s="155">
        <v>2014</v>
      </c>
      <c r="F42" s="119"/>
      <c r="J42" s="159" t="s">
        <v>128</v>
      </c>
      <c r="K42" s="159" t="s">
        <v>129</v>
      </c>
      <c r="L42" s="159">
        <v>2009</v>
      </c>
      <c r="M42" s="159" t="s">
        <v>123</v>
      </c>
      <c r="O42" s="154"/>
      <c r="P42" s="148"/>
      <c r="Q42" s="145"/>
      <c r="R42" s="149"/>
    </row>
    <row r="43" spans="1:18">
      <c r="A43" s="157">
        <v>42</v>
      </c>
      <c r="B43" s="155" t="s">
        <v>220</v>
      </c>
      <c r="C43" s="155" t="s">
        <v>106</v>
      </c>
      <c r="D43" s="156" t="s">
        <v>276</v>
      </c>
      <c r="E43" s="155">
        <v>2010</v>
      </c>
      <c r="F43" s="101"/>
      <c r="J43" s="159" t="s">
        <v>191</v>
      </c>
      <c r="K43" s="159" t="s">
        <v>85</v>
      </c>
      <c r="L43" s="159">
        <v>2009</v>
      </c>
      <c r="M43" s="159" t="s">
        <v>123</v>
      </c>
      <c r="O43" s="147"/>
      <c r="P43" s="148"/>
      <c r="Q43" s="145"/>
      <c r="R43" s="149"/>
    </row>
    <row r="44" spans="1:18">
      <c r="A44" s="157">
        <v>43</v>
      </c>
      <c r="B44" s="155" t="s">
        <v>209</v>
      </c>
      <c r="C44" s="155" t="s">
        <v>91</v>
      </c>
      <c r="D44" s="156" t="s">
        <v>280</v>
      </c>
      <c r="E44" s="155">
        <v>2013</v>
      </c>
      <c r="F44" s="119"/>
      <c r="J44" s="159" t="s">
        <v>192</v>
      </c>
      <c r="K44" s="159" t="s">
        <v>95</v>
      </c>
      <c r="L44" s="159">
        <v>2011</v>
      </c>
      <c r="M44" s="159" t="s">
        <v>123</v>
      </c>
      <c r="O44" s="150"/>
      <c r="P44" s="148"/>
      <c r="Q44" s="145"/>
      <c r="R44" s="149"/>
    </row>
    <row r="45" spans="1:18">
      <c r="A45" s="157">
        <v>44</v>
      </c>
      <c r="B45" s="155" t="s">
        <v>211</v>
      </c>
      <c r="C45" s="155" t="s">
        <v>93</v>
      </c>
      <c r="D45" s="156" t="s">
        <v>280</v>
      </c>
      <c r="E45" s="155">
        <v>2009</v>
      </c>
      <c r="F45" s="101"/>
      <c r="J45" s="159" t="s">
        <v>193</v>
      </c>
      <c r="K45" s="159" t="s">
        <v>97</v>
      </c>
      <c r="L45" s="159">
        <v>2011</v>
      </c>
      <c r="M45" s="159" t="s">
        <v>123</v>
      </c>
      <c r="O45" s="154"/>
      <c r="P45" s="148"/>
      <c r="Q45" s="145"/>
      <c r="R45" s="149"/>
    </row>
    <row r="46" spans="1:18">
      <c r="A46" s="120">
        <v>45</v>
      </c>
      <c r="B46" s="155" t="s">
        <v>213</v>
      </c>
      <c r="C46" s="155" t="s">
        <v>93</v>
      </c>
      <c r="D46" s="156" t="s">
        <v>280</v>
      </c>
      <c r="E46" s="155">
        <v>2010</v>
      </c>
      <c r="F46" s="101"/>
      <c r="J46" s="159" t="s">
        <v>130</v>
      </c>
      <c r="K46" s="159" t="s">
        <v>131</v>
      </c>
      <c r="L46" s="159">
        <v>2009</v>
      </c>
      <c r="M46" s="159" t="s">
        <v>123</v>
      </c>
      <c r="O46" s="147"/>
      <c r="P46" s="148"/>
      <c r="Q46" s="145"/>
      <c r="R46" s="149"/>
    </row>
    <row r="47" spans="1:18">
      <c r="A47" s="120">
        <v>46</v>
      </c>
      <c r="B47" s="155" t="s">
        <v>217</v>
      </c>
      <c r="C47" s="155" t="s">
        <v>172</v>
      </c>
      <c r="D47" s="156" t="s">
        <v>280</v>
      </c>
      <c r="E47" s="155">
        <v>2014</v>
      </c>
      <c r="F47" s="101"/>
      <c r="J47" s="159" t="s">
        <v>194</v>
      </c>
      <c r="K47" s="159" t="s">
        <v>195</v>
      </c>
      <c r="L47" s="159">
        <v>2013</v>
      </c>
      <c r="M47" s="159" t="s">
        <v>123</v>
      </c>
      <c r="O47" s="150"/>
      <c r="P47" s="148"/>
      <c r="Q47" s="145"/>
      <c r="R47" s="149"/>
    </row>
    <row r="48" spans="1:18">
      <c r="A48" s="120">
        <v>47</v>
      </c>
      <c r="B48" s="155" t="s">
        <v>218</v>
      </c>
      <c r="C48" s="155" t="s">
        <v>172</v>
      </c>
      <c r="D48" s="156" t="s">
        <v>280</v>
      </c>
      <c r="E48" s="155">
        <v>2011</v>
      </c>
      <c r="F48" s="119"/>
      <c r="J48" s="159" t="s">
        <v>196</v>
      </c>
      <c r="K48" s="159" t="s">
        <v>197</v>
      </c>
      <c r="L48" s="159">
        <v>2010</v>
      </c>
      <c r="M48" s="159" t="s">
        <v>100</v>
      </c>
      <c r="O48" s="154"/>
      <c r="P48" s="148"/>
      <c r="Q48" s="145"/>
      <c r="R48" s="149"/>
    </row>
    <row r="49" spans="1:18">
      <c r="A49" s="120">
        <v>48</v>
      </c>
      <c r="B49" s="155" t="s">
        <v>146</v>
      </c>
      <c r="C49" s="155" t="s">
        <v>123</v>
      </c>
      <c r="D49" s="156" t="s">
        <v>280</v>
      </c>
      <c r="E49" s="155">
        <v>2009</v>
      </c>
      <c r="F49" s="119"/>
      <c r="J49" s="159" t="s">
        <v>198</v>
      </c>
      <c r="K49" s="159" t="s">
        <v>161</v>
      </c>
      <c r="L49" s="159">
        <v>2010</v>
      </c>
      <c r="M49" s="159" t="s">
        <v>100</v>
      </c>
      <c r="O49" s="147"/>
      <c r="P49" s="148"/>
      <c r="Q49" s="145"/>
      <c r="R49" s="149"/>
    </row>
    <row r="50" spans="1:18">
      <c r="A50" s="120">
        <v>49</v>
      </c>
      <c r="B50" s="155" t="s">
        <v>232</v>
      </c>
      <c r="C50" s="155" t="s">
        <v>100</v>
      </c>
      <c r="D50" s="156" t="s">
        <v>280</v>
      </c>
      <c r="E50" s="155">
        <v>2010</v>
      </c>
      <c r="F50" s="119"/>
      <c r="J50" s="159" t="s">
        <v>199</v>
      </c>
      <c r="K50" s="159" t="s">
        <v>154</v>
      </c>
      <c r="L50" s="159">
        <v>2009</v>
      </c>
      <c r="M50" s="159" t="s">
        <v>100</v>
      </c>
      <c r="O50" s="150"/>
      <c r="P50" s="148"/>
      <c r="Q50" s="145"/>
      <c r="R50" s="149"/>
    </row>
    <row r="51" spans="1:18">
      <c r="A51" s="120">
        <v>50</v>
      </c>
      <c r="B51" s="155" t="s">
        <v>234</v>
      </c>
      <c r="C51" s="155" t="s">
        <v>100</v>
      </c>
      <c r="D51" s="156" t="s">
        <v>280</v>
      </c>
      <c r="E51" s="155">
        <v>2009</v>
      </c>
      <c r="F51" s="101"/>
      <c r="J51" s="159" t="s">
        <v>200</v>
      </c>
      <c r="K51" s="159" t="s">
        <v>97</v>
      </c>
      <c r="L51" s="159">
        <v>2010</v>
      </c>
      <c r="M51" s="159" t="s">
        <v>201</v>
      </c>
      <c r="O51" s="154"/>
      <c r="P51" s="148"/>
      <c r="Q51" s="145"/>
      <c r="R51" s="149"/>
    </row>
    <row r="52" spans="1:18">
      <c r="A52" s="120">
        <v>51</v>
      </c>
      <c r="B52" s="155" t="s">
        <v>236</v>
      </c>
      <c r="C52" s="155" t="s">
        <v>201</v>
      </c>
      <c r="D52" s="156" t="s">
        <v>280</v>
      </c>
      <c r="E52" s="155">
        <v>2009</v>
      </c>
      <c r="F52" s="101"/>
      <c r="J52" s="159" t="s">
        <v>202</v>
      </c>
      <c r="K52" s="159" t="s">
        <v>90</v>
      </c>
      <c r="L52" s="159">
        <v>2009</v>
      </c>
      <c r="M52" s="159" t="s">
        <v>201</v>
      </c>
      <c r="O52" s="147"/>
      <c r="P52" s="151"/>
      <c r="Q52" s="152"/>
      <c r="R52" s="153"/>
    </row>
    <row r="53" spans="1:18">
      <c r="A53" s="120">
        <v>52</v>
      </c>
      <c r="B53" s="162" t="s">
        <v>206</v>
      </c>
      <c r="C53" s="155" t="s">
        <v>123</v>
      </c>
      <c r="D53" s="156" t="s">
        <v>280</v>
      </c>
      <c r="E53" s="161" t="s">
        <v>277</v>
      </c>
      <c r="F53" s="101"/>
      <c r="J53" s="158"/>
      <c r="K53" s="158"/>
      <c r="L53" s="158"/>
      <c r="M53" s="158"/>
      <c r="O53" s="150"/>
      <c r="P53" s="148"/>
      <c r="Q53" s="145"/>
      <c r="R53" s="149"/>
    </row>
    <row r="54" spans="1:18">
      <c r="A54" s="120">
        <v>53</v>
      </c>
      <c r="B54" s="155"/>
      <c r="C54" s="155"/>
      <c r="D54" s="156"/>
      <c r="E54" s="155"/>
      <c r="F54" s="101"/>
      <c r="J54" s="158"/>
      <c r="K54" s="158"/>
      <c r="L54" s="158"/>
      <c r="M54" s="158"/>
      <c r="O54" s="154"/>
      <c r="P54" s="148"/>
      <c r="Q54" s="145"/>
      <c r="R54" s="149"/>
    </row>
    <row r="55" spans="1:18">
      <c r="A55" s="120">
        <v>54</v>
      </c>
      <c r="B55" s="162"/>
      <c r="C55" s="155"/>
      <c r="D55" s="156"/>
      <c r="E55" s="161"/>
      <c r="F55" s="101"/>
      <c r="J55" s="131"/>
      <c r="K55" s="131"/>
      <c r="L55" s="131"/>
      <c r="O55" s="147"/>
      <c r="P55" s="148"/>
      <c r="Q55" s="145"/>
      <c r="R55" s="149"/>
    </row>
    <row r="56" spans="1:18">
      <c r="A56" s="120">
        <v>55</v>
      </c>
      <c r="B56" s="125"/>
      <c r="C56" s="125"/>
      <c r="D56" s="156"/>
      <c r="E56" s="161"/>
      <c r="F56" s="101"/>
      <c r="J56" s="131"/>
      <c r="K56" s="131"/>
      <c r="L56" s="131"/>
      <c r="O56" s="150"/>
      <c r="P56" s="148"/>
      <c r="Q56" s="145"/>
      <c r="R56" s="149"/>
    </row>
    <row r="57" spans="1:18">
      <c r="A57" s="120">
        <v>56</v>
      </c>
      <c r="B57" s="125"/>
      <c r="C57" s="125"/>
      <c r="D57" s="156"/>
      <c r="E57" s="161"/>
      <c r="F57" s="101"/>
      <c r="J57" s="131"/>
      <c r="K57" s="131"/>
      <c r="L57" s="131"/>
    </row>
    <row r="58" spans="1:18">
      <c r="A58" s="120">
        <v>57</v>
      </c>
      <c r="B58" s="155"/>
      <c r="C58" s="155"/>
      <c r="D58" s="156"/>
      <c r="E58" s="155"/>
      <c r="F58" s="101"/>
      <c r="J58" s="131"/>
      <c r="K58" s="131"/>
      <c r="L58" s="131"/>
    </row>
    <row r="59" spans="1:18">
      <c r="A59" s="120">
        <v>58</v>
      </c>
      <c r="B59" s="155"/>
      <c r="C59" s="155"/>
      <c r="D59" s="156"/>
      <c r="E59" s="155"/>
      <c r="F59" s="101"/>
      <c r="J59" s="119"/>
    </row>
    <row r="60" spans="1:18">
      <c r="A60" s="120">
        <v>59</v>
      </c>
      <c r="B60" s="125"/>
      <c r="C60" s="125"/>
      <c r="D60" s="126"/>
      <c r="E60" s="126"/>
      <c r="F60" s="101"/>
      <c r="J60" s="119"/>
    </row>
    <row r="61" spans="1:18">
      <c r="A61" s="120">
        <v>60</v>
      </c>
      <c r="B61" s="125"/>
      <c r="C61" s="125"/>
      <c r="D61" s="126"/>
      <c r="E61" s="126"/>
      <c r="F61" s="101"/>
    </row>
    <row r="62" spans="1:18">
      <c r="A62" s="120">
        <v>61</v>
      </c>
      <c r="B62" s="125"/>
      <c r="C62" s="125"/>
      <c r="D62" s="126"/>
      <c r="E62" s="126"/>
      <c r="F62" s="101"/>
    </row>
    <row r="63" spans="1:18">
      <c r="A63" s="120">
        <v>62</v>
      </c>
      <c r="B63" s="125"/>
      <c r="C63" s="125"/>
      <c r="D63" s="126"/>
      <c r="E63" s="126"/>
      <c r="F63" s="101"/>
    </row>
    <row r="64" spans="1:18">
      <c r="A64" s="120">
        <v>63</v>
      </c>
      <c r="B64" s="125"/>
      <c r="C64" s="125"/>
      <c r="D64" s="126"/>
      <c r="E64" s="126"/>
      <c r="F64" s="101"/>
    </row>
    <row r="65" spans="1:10">
      <c r="A65" s="120">
        <v>64</v>
      </c>
      <c r="B65" s="125"/>
      <c r="C65" s="125"/>
      <c r="D65" s="126"/>
      <c r="E65" s="126"/>
      <c r="F65" s="101"/>
    </row>
    <row r="66" spans="1:10">
      <c r="A66" s="120">
        <v>65</v>
      </c>
      <c r="B66" s="125"/>
      <c r="C66" s="125"/>
      <c r="D66" s="126"/>
      <c r="E66" s="126"/>
      <c r="F66" s="101"/>
    </row>
    <row r="67" spans="1:10">
      <c r="A67" s="120">
        <v>66</v>
      </c>
      <c r="B67" s="125"/>
      <c r="C67" s="125"/>
      <c r="D67" s="126"/>
      <c r="E67" s="126"/>
      <c r="F67" s="101"/>
      <c r="J67" s="119"/>
    </row>
    <row r="68" spans="1:10">
      <c r="A68" s="120">
        <v>67</v>
      </c>
      <c r="B68" s="125"/>
      <c r="C68" s="125"/>
      <c r="D68" s="126"/>
      <c r="E68" s="126"/>
      <c r="F68" s="101"/>
    </row>
    <row r="69" spans="1:10">
      <c r="A69" s="120">
        <v>68</v>
      </c>
      <c r="B69" s="125"/>
      <c r="C69" s="125"/>
      <c r="D69" s="126"/>
      <c r="E69" s="126"/>
      <c r="F69" s="101"/>
    </row>
    <row r="70" spans="1:10">
      <c r="A70" s="120">
        <v>69</v>
      </c>
      <c r="B70" s="125"/>
      <c r="C70" s="125"/>
      <c r="D70" s="126"/>
      <c r="E70" s="126"/>
      <c r="F70" s="101"/>
    </row>
    <row r="71" spans="1:10">
      <c r="A71" s="120">
        <v>70</v>
      </c>
      <c r="B71" s="125"/>
      <c r="C71" s="125"/>
      <c r="D71" s="126"/>
      <c r="E71" s="126"/>
      <c r="F71" s="101"/>
    </row>
    <row r="72" spans="1:10">
      <c r="A72" s="120">
        <v>71</v>
      </c>
      <c r="B72" s="125"/>
      <c r="C72" s="125"/>
      <c r="D72" s="126"/>
      <c r="E72" s="126"/>
      <c r="F72" s="101"/>
    </row>
    <row r="73" spans="1:10">
      <c r="A73" s="120">
        <v>72</v>
      </c>
      <c r="B73" s="125"/>
      <c r="C73" s="125"/>
      <c r="D73" s="126"/>
      <c r="E73" s="126"/>
      <c r="F73" s="101"/>
    </row>
    <row r="74" spans="1:10">
      <c r="A74" s="120">
        <v>73</v>
      </c>
      <c r="B74" s="125"/>
      <c r="C74" s="125"/>
      <c r="D74" s="126"/>
      <c r="E74" s="126"/>
      <c r="F74" s="101"/>
    </row>
    <row r="75" spans="1:10">
      <c r="A75" s="120">
        <v>74</v>
      </c>
      <c r="B75" s="125"/>
      <c r="C75" s="125"/>
      <c r="D75" s="126"/>
      <c r="E75" s="126"/>
      <c r="F75" s="101"/>
    </row>
    <row r="76" spans="1:10">
      <c r="A76" s="120">
        <v>75</v>
      </c>
      <c r="B76" s="125"/>
      <c r="C76" s="125"/>
      <c r="D76" s="126"/>
      <c r="E76" s="126"/>
      <c r="F76" s="101"/>
    </row>
    <row r="77" spans="1:10">
      <c r="A77" s="120">
        <v>76</v>
      </c>
      <c r="B77" s="125"/>
      <c r="C77" s="125"/>
      <c r="D77" s="126"/>
      <c r="E77" s="126"/>
      <c r="F77" s="101"/>
    </row>
    <row r="78" spans="1:10">
      <c r="A78" s="120">
        <v>77</v>
      </c>
      <c r="B78" s="125"/>
      <c r="C78" s="125"/>
      <c r="D78" s="126"/>
      <c r="E78" s="126"/>
      <c r="F78" s="101"/>
    </row>
    <row r="79" spans="1:10">
      <c r="A79" s="120">
        <v>78</v>
      </c>
      <c r="B79" s="125"/>
      <c r="C79" s="125"/>
      <c r="D79" s="126"/>
      <c r="E79" s="126"/>
      <c r="F79" s="101"/>
    </row>
    <row r="80" spans="1:10">
      <c r="A80" s="120">
        <v>79</v>
      </c>
      <c r="B80" s="125"/>
      <c r="C80" s="125"/>
      <c r="D80" s="126"/>
      <c r="E80" s="126"/>
      <c r="F80" s="101"/>
    </row>
    <row r="81" spans="1:6">
      <c r="A81" s="120">
        <v>80</v>
      </c>
      <c r="B81" s="125"/>
      <c r="C81" s="125"/>
      <c r="D81" s="126"/>
      <c r="E81" s="126"/>
      <c r="F81" s="101"/>
    </row>
    <row r="82" spans="1:6">
      <c r="A82" s="120">
        <v>81</v>
      </c>
      <c r="B82" s="125"/>
      <c r="C82" s="125"/>
      <c r="D82" s="126"/>
      <c r="E82" s="126"/>
      <c r="F82" s="101"/>
    </row>
    <row r="83" spans="1:6">
      <c r="A83" s="120">
        <v>82</v>
      </c>
      <c r="B83" s="125"/>
      <c r="C83" s="125"/>
      <c r="D83" s="126"/>
      <c r="E83" s="126"/>
      <c r="F83" s="101"/>
    </row>
    <row r="84" spans="1:6">
      <c r="A84" s="120">
        <v>83</v>
      </c>
      <c r="B84" s="125"/>
      <c r="C84" s="125"/>
      <c r="D84" s="126"/>
      <c r="E84" s="126"/>
      <c r="F84" s="101"/>
    </row>
    <row r="85" spans="1:6">
      <c r="A85" s="120">
        <v>84</v>
      </c>
      <c r="B85" s="125"/>
      <c r="C85" s="125"/>
      <c r="D85" s="126"/>
      <c r="E85" s="126"/>
    </row>
    <row r="86" spans="1:6">
      <c r="A86" s="120">
        <v>85</v>
      </c>
      <c r="B86" s="125"/>
      <c r="C86" s="125"/>
      <c r="D86" s="126"/>
      <c r="E86" s="126"/>
    </row>
    <row r="87" spans="1:6">
      <c r="A87" s="120">
        <v>86</v>
      </c>
      <c r="B87" s="125"/>
      <c r="C87" s="125"/>
      <c r="D87" s="126"/>
      <c r="E87" s="126"/>
    </row>
    <row r="88" spans="1:6">
      <c r="A88" s="120">
        <v>87</v>
      </c>
      <c r="B88" s="125"/>
      <c r="C88" s="125"/>
      <c r="D88" s="126"/>
      <c r="E88" s="126"/>
    </row>
    <row r="89" spans="1:6">
      <c r="A89" s="120">
        <v>88</v>
      </c>
      <c r="B89" s="125"/>
      <c r="C89" s="125"/>
      <c r="D89" s="126"/>
      <c r="E89" s="126"/>
    </row>
    <row r="90" spans="1:6">
      <c r="A90" s="120">
        <v>89</v>
      </c>
      <c r="B90" s="125"/>
      <c r="C90" s="125"/>
      <c r="D90" s="126"/>
      <c r="E90" s="126"/>
    </row>
    <row r="91" spans="1:6">
      <c r="A91" s="120">
        <v>90</v>
      </c>
      <c r="B91" s="125"/>
      <c r="C91" s="125"/>
      <c r="D91" s="126"/>
      <c r="E91" s="126"/>
    </row>
    <row r="92" spans="1:6">
      <c r="A92" s="120">
        <v>91</v>
      </c>
      <c r="B92" s="125"/>
      <c r="C92" s="125"/>
      <c r="D92" s="126"/>
      <c r="E92" s="126"/>
    </row>
    <row r="93" spans="1:6">
      <c r="A93" s="120">
        <v>92</v>
      </c>
      <c r="B93" s="125"/>
      <c r="C93" s="125"/>
      <c r="D93" s="126"/>
      <c r="E93" s="126"/>
    </row>
    <row r="94" spans="1:6">
      <c r="A94" s="120">
        <v>93</v>
      </c>
      <c r="B94" s="125"/>
      <c r="C94" s="125"/>
      <c r="D94" s="126"/>
      <c r="E94" s="126"/>
    </row>
    <row r="95" spans="1:6">
      <c r="A95" s="120">
        <v>94</v>
      </c>
      <c r="B95" s="125"/>
      <c r="C95" s="125"/>
      <c r="D95" s="126"/>
      <c r="E95" s="126"/>
    </row>
    <row r="96" spans="1:6">
      <c r="A96" s="120">
        <v>95</v>
      </c>
      <c r="B96" s="125"/>
      <c r="C96" s="125"/>
      <c r="D96" s="126"/>
      <c r="E96" s="126"/>
    </row>
    <row r="97" spans="1:5">
      <c r="A97" s="120">
        <v>96</v>
      </c>
      <c r="B97" s="125"/>
      <c r="C97" s="125"/>
      <c r="D97" s="126"/>
      <c r="E97" s="126"/>
    </row>
    <row r="98" spans="1:5">
      <c r="A98" s="120">
        <v>97</v>
      </c>
      <c r="B98" s="125"/>
      <c r="C98" s="125"/>
      <c r="D98" s="126"/>
      <c r="E98" s="126"/>
    </row>
    <row r="99" spans="1:5">
      <c r="A99" s="120">
        <v>98</v>
      </c>
      <c r="B99" s="125"/>
      <c r="C99" s="125"/>
      <c r="D99" s="126"/>
      <c r="E99" s="126"/>
    </row>
    <row r="100" spans="1:5">
      <c r="A100" s="120">
        <v>99</v>
      </c>
      <c r="B100" s="125"/>
      <c r="C100" s="125"/>
      <c r="D100" s="126"/>
      <c r="E100" s="126"/>
    </row>
    <row r="101" spans="1:5">
      <c r="A101" s="120">
        <v>100</v>
      </c>
      <c r="B101" s="125"/>
      <c r="C101" s="125"/>
      <c r="D101" s="126"/>
      <c r="E101" s="126"/>
    </row>
    <row r="102" spans="1:5">
      <c r="A102" s="120">
        <v>101</v>
      </c>
      <c r="B102" s="125"/>
      <c r="C102" s="125"/>
      <c r="D102" s="126"/>
      <c r="E102" s="126"/>
    </row>
    <row r="103" spans="1:5">
      <c r="A103" s="120">
        <v>102</v>
      </c>
      <c r="B103" s="125"/>
      <c r="C103" s="125"/>
      <c r="D103" s="126"/>
      <c r="E103" s="126"/>
    </row>
    <row r="104" spans="1:5">
      <c r="A104" s="120">
        <v>103</v>
      </c>
      <c r="B104" s="125"/>
      <c r="C104" s="125"/>
      <c r="D104" s="126"/>
      <c r="E104" s="126"/>
    </row>
    <row r="105" spans="1:5">
      <c r="A105" s="120">
        <v>104</v>
      </c>
      <c r="B105" s="125"/>
      <c r="C105" s="125"/>
      <c r="D105" s="126"/>
      <c r="E105" s="126"/>
    </row>
    <row r="106" spans="1:5">
      <c r="A106" s="120">
        <v>105</v>
      </c>
      <c r="B106" s="125"/>
      <c r="C106" s="125"/>
      <c r="D106" s="126"/>
      <c r="E106" s="126"/>
    </row>
    <row r="107" spans="1:5">
      <c r="A107" s="120">
        <v>106</v>
      </c>
      <c r="B107" s="125"/>
      <c r="C107" s="125"/>
      <c r="D107" s="126"/>
      <c r="E107" s="126"/>
    </row>
    <row r="108" spans="1:5">
      <c r="A108" s="120">
        <v>107</v>
      </c>
      <c r="B108" s="125"/>
      <c r="C108" s="125"/>
      <c r="D108" s="126"/>
      <c r="E108" s="126"/>
    </row>
    <row r="109" spans="1:5">
      <c r="A109" s="120">
        <v>108</v>
      </c>
      <c r="B109" s="125"/>
      <c r="C109" s="125"/>
      <c r="D109" s="126"/>
      <c r="E109" s="126"/>
    </row>
    <row r="110" spans="1:5">
      <c r="A110" s="120">
        <v>109</v>
      </c>
      <c r="B110" s="125"/>
      <c r="C110" s="125"/>
      <c r="D110" s="126"/>
      <c r="E110" s="126"/>
    </row>
    <row r="111" spans="1:5">
      <c r="A111" s="120">
        <v>110</v>
      </c>
      <c r="B111" s="125"/>
      <c r="C111" s="125"/>
      <c r="D111" s="126"/>
      <c r="E111" s="126"/>
    </row>
    <row r="112" spans="1:5">
      <c r="A112" s="120">
        <v>111</v>
      </c>
      <c r="B112" s="125"/>
      <c r="C112" s="125"/>
      <c r="D112" s="126"/>
      <c r="E112" s="126"/>
    </row>
    <row r="113" spans="1:5">
      <c r="A113" s="120">
        <v>112</v>
      </c>
      <c r="B113" s="125"/>
      <c r="C113" s="125"/>
      <c r="D113" s="126"/>
      <c r="E113" s="126"/>
    </row>
    <row r="114" spans="1:5">
      <c r="A114" s="120">
        <v>113</v>
      </c>
      <c r="B114" s="125"/>
      <c r="C114" s="125"/>
      <c r="D114" s="126"/>
      <c r="E114" s="126"/>
    </row>
    <row r="115" spans="1:5">
      <c r="A115" s="120">
        <v>114</v>
      </c>
      <c r="B115" s="125"/>
      <c r="C115" s="125"/>
      <c r="D115" s="126"/>
      <c r="E115" s="126"/>
    </row>
    <row r="116" spans="1:5">
      <c r="A116" s="120">
        <v>115</v>
      </c>
      <c r="B116" s="125"/>
      <c r="C116" s="125"/>
      <c r="D116" s="126"/>
      <c r="E116" s="126"/>
    </row>
    <row r="117" spans="1:5">
      <c r="A117" s="120">
        <v>116</v>
      </c>
      <c r="B117" s="125"/>
      <c r="C117" s="125"/>
      <c r="D117" s="126"/>
      <c r="E117" s="126"/>
    </row>
    <row r="118" spans="1:5">
      <c r="A118" s="120">
        <v>117</v>
      </c>
      <c r="B118" s="125"/>
      <c r="C118" s="125"/>
      <c r="D118" s="126"/>
      <c r="E118" s="126"/>
    </row>
    <row r="119" spans="1:5">
      <c r="A119" s="120">
        <v>118</v>
      </c>
      <c r="B119" s="125"/>
      <c r="C119" s="125"/>
      <c r="D119" s="126"/>
      <c r="E119" s="126"/>
    </row>
    <row r="120" spans="1:5">
      <c r="A120" s="120">
        <v>119</v>
      </c>
      <c r="B120" s="125"/>
      <c r="C120" s="125"/>
      <c r="D120" s="126"/>
      <c r="E120" s="126"/>
    </row>
    <row r="121" spans="1:5">
      <c r="A121" s="120">
        <v>120</v>
      </c>
      <c r="B121" s="125"/>
      <c r="C121" s="125"/>
      <c r="D121" s="126"/>
      <c r="E121" s="126"/>
    </row>
    <row r="122" spans="1:5">
      <c r="A122" s="120">
        <v>121</v>
      </c>
      <c r="B122" s="125"/>
      <c r="C122" s="125"/>
      <c r="D122" s="126"/>
      <c r="E122" s="126"/>
    </row>
    <row r="123" spans="1:5">
      <c r="A123" s="120">
        <v>122</v>
      </c>
      <c r="B123" s="125"/>
      <c r="C123" s="125"/>
      <c r="D123" s="125"/>
      <c r="E123" s="125"/>
    </row>
    <row r="124" spans="1:5">
      <c r="A124" s="120">
        <v>123</v>
      </c>
      <c r="B124" s="77"/>
      <c r="C124" s="77"/>
      <c r="D124" s="77"/>
      <c r="E124" s="77"/>
    </row>
    <row r="125" spans="1:5">
      <c r="A125" s="120">
        <v>124</v>
      </c>
    </row>
    <row r="126" spans="1:5">
      <c r="A126" s="120">
        <v>125</v>
      </c>
    </row>
    <row r="127" spans="1:5">
      <c r="A127" s="120">
        <v>126</v>
      </c>
    </row>
    <row r="128" spans="1:5">
      <c r="A128" s="120">
        <v>127</v>
      </c>
    </row>
    <row r="129" spans="1:1">
      <c r="A129" s="120">
        <v>128</v>
      </c>
    </row>
    <row r="130" spans="1:1">
      <c r="A130" s="95"/>
    </row>
  </sheetData>
  <sortState ref="B2:F57">
    <sortCondition ref="D2:D59"/>
  </sortState>
  <dataConsolidate/>
  <mergeCells count="1">
    <mergeCell ref="O1:R1"/>
  </mergeCells>
  <phoneticPr fontId="0" type="noConversion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3"/>
  <sheetViews>
    <sheetView tabSelected="1" topLeftCell="A109" zoomScaleNormal="75" zoomScaleSheetLayoutView="100" workbookViewId="0">
      <selection activeCell="AF114" sqref="AF114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52" t="s">
        <v>281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31"/>
    </row>
    <row r="2" spans="1:37" ht="13.8" thickBot="1">
      <c r="Y2" s="179" t="s">
        <v>282</v>
      </c>
      <c r="Z2" s="180"/>
      <c r="AA2" s="180"/>
      <c r="AB2" s="180"/>
      <c r="AC2" s="180"/>
      <c r="AD2" s="180"/>
      <c r="AE2" s="180"/>
      <c r="AF2" s="180"/>
      <c r="AG2" s="180"/>
    </row>
    <row r="3" spans="1:37" ht="13.8" thickBot="1">
      <c r="A3" s="97" t="s">
        <v>2</v>
      </c>
      <c r="B3" s="246" t="s">
        <v>3</v>
      </c>
      <c r="C3" s="247"/>
      <c r="D3" s="235">
        <v>1</v>
      </c>
      <c r="E3" s="236"/>
      <c r="F3" s="237"/>
      <c r="G3" s="238">
        <v>2</v>
      </c>
      <c r="H3" s="236"/>
      <c r="I3" s="237"/>
      <c r="J3" s="238">
        <v>3</v>
      </c>
      <c r="K3" s="236"/>
      <c r="L3" s="237"/>
      <c r="M3" s="238">
        <v>4</v>
      </c>
      <c r="N3" s="236"/>
      <c r="O3" s="239"/>
      <c r="P3" s="235" t="s">
        <v>4</v>
      </c>
      <c r="Q3" s="240"/>
      <c r="R3" s="241"/>
      <c r="S3" s="5" t="s">
        <v>5</v>
      </c>
      <c r="T3" s="4" t="s">
        <v>6</v>
      </c>
      <c r="Y3" s="181"/>
      <c r="Z3" s="181"/>
      <c r="AA3" s="181"/>
      <c r="AB3" s="181"/>
      <c r="AC3" s="181"/>
      <c r="AD3" s="181"/>
      <c r="AE3" s="181"/>
      <c r="AF3" s="181"/>
      <c r="AG3" s="181"/>
    </row>
    <row r="4" spans="1:37">
      <c r="A4" s="228">
        <v>1</v>
      </c>
      <c r="B4" s="248">
        <v>1</v>
      </c>
      <c r="C4" s="40" t="str">
        <f>IF(A4&gt;0,IF(VLOOKUP(A4,seznam!$A$2:$C$129,3)&gt;0,VLOOKUP(A4,seznam!$A$2:$C$129,3),"------"),"------")</f>
        <v>SKST Hodonín</v>
      </c>
      <c r="D4" s="249"/>
      <c r="E4" s="231"/>
      <c r="F4" s="232"/>
      <c r="G4" s="224">
        <f>AE7</f>
        <v>3</v>
      </c>
      <c r="H4" s="225" t="str">
        <f>AF7</f>
        <v>:</v>
      </c>
      <c r="I4" s="226">
        <f>AG7</f>
        <v>1</v>
      </c>
      <c r="J4" s="224">
        <f>AG9</f>
        <v>3</v>
      </c>
      <c r="K4" s="225" t="str">
        <f>AF9</f>
        <v>:</v>
      </c>
      <c r="L4" s="226">
        <f>AE9</f>
        <v>0</v>
      </c>
      <c r="M4" s="224">
        <f>AE4</f>
        <v>3</v>
      </c>
      <c r="N4" s="225" t="str">
        <f>AF4</f>
        <v>:</v>
      </c>
      <c r="O4" s="227">
        <f>AG4</f>
        <v>0</v>
      </c>
      <c r="P4" s="215">
        <f>G4+J4+M4</f>
        <v>9</v>
      </c>
      <c r="Q4" s="225" t="s">
        <v>7</v>
      </c>
      <c r="R4" s="242">
        <f>I4+L4+O4</f>
        <v>1</v>
      </c>
      <c r="S4" s="243">
        <f>IF(G4&gt;I4,2,IF(AND(G4&lt;I4,H4=":"),1,0))+IF(J4&gt;L4,2,IF(AND(J4&lt;L4,K4=":"),1,0))+IF(M4&gt;O4,2,IF(AND(M4&lt;O4,N4=":"),1,0))</f>
        <v>6</v>
      </c>
      <c r="T4" s="216" t="s">
        <v>313</v>
      </c>
      <c r="V4" s="6">
        <v>1</v>
      </c>
      <c r="W4" s="10" t="str">
        <f>C5</f>
        <v>Buček Matěj</v>
      </c>
      <c r="X4" s="16" t="s">
        <v>10</v>
      </c>
      <c r="Y4" s="13" t="str">
        <f>C11</f>
        <v>Šrůtka Vojtěch</v>
      </c>
      <c r="Z4" s="43" t="s">
        <v>237</v>
      </c>
      <c r="AA4" s="44" t="s">
        <v>289</v>
      </c>
      <c r="AB4" s="44" t="s">
        <v>290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4">
        <f>A4</f>
        <v>1</v>
      </c>
      <c r="AK4" s="124">
        <f>A10</f>
        <v>36</v>
      </c>
    </row>
    <row r="5" spans="1:37">
      <c r="A5" s="217"/>
      <c r="B5" s="204"/>
      <c r="C5" s="96" t="str">
        <f>IF(A4&gt;0,IF(VLOOKUP(A4,seznam!$A$2:$C$129,2)&gt;0,VLOOKUP(A4,seznam!$A$2:$C$129,2),"------"),"------")</f>
        <v>Buček Matěj</v>
      </c>
      <c r="D5" s="250"/>
      <c r="E5" s="213"/>
      <c r="F5" s="214"/>
      <c r="G5" s="183"/>
      <c r="H5" s="203"/>
      <c r="I5" s="204"/>
      <c r="J5" s="183"/>
      <c r="K5" s="203"/>
      <c r="L5" s="204"/>
      <c r="M5" s="183"/>
      <c r="N5" s="203"/>
      <c r="O5" s="222"/>
      <c r="P5" s="202"/>
      <c r="Q5" s="203"/>
      <c r="R5" s="204"/>
      <c r="S5" s="205"/>
      <c r="T5" s="251"/>
      <c r="V5" s="7">
        <v>2</v>
      </c>
      <c r="W5" s="11" t="str">
        <f>C7</f>
        <v>Cupák Jakub</v>
      </c>
      <c r="X5" s="17" t="s">
        <v>10</v>
      </c>
      <c r="Y5" s="14" t="str">
        <f>C9</f>
        <v>Bednář Antonín</v>
      </c>
      <c r="Z5" s="45" t="s">
        <v>302</v>
      </c>
      <c r="AA5" s="42" t="s">
        <v>297</v>
      </c>
      <c r="AB5" s="42" t="s">
        <v>241</v>
      </c>
      <c r="AC5" s="42" t="s">
        <v>293</v>
      </c>
      <c r="AD5" s="49" t="s">
        <v>293</v>
      </c>
      <c r="AE5" s="25">
        <f t="shared" si="0"/>
        <v>3</v>
      </c>
      <c r="AF5" s="26" t="s">
        <v>7</v>
      </c>
      <c r="AG5" s="27">
        <f t="shared" si="1"/>
        <v>2</v>
      </c>
      <c r="AJ5" s="124">
        <f>A6</f>
        <v>13</v>
      </c>
      <c r="AK5" s="124">
        <f>A8</f>
        <v>12</v>
      </c>
    </row>
    <row r="6" spans="1:37">
      <c r="A6" s="217">
        <v>13</v>
      </c>
      <c r="B6" s="245">
        <v>2</v>
      </c>
      <c r="C6" s="41" t="str">
        <f>IF(A6&gt;0,IF(VLOOKUP(A6,seznam!$A$2:$C$129,3)&gt;0,VLOOKUP(A6,seznam!$A$2:$C$129,3),"------"),"------")</f>
        <v>KST LVA</v>
      </c>
      <c r="D6" s="190">
        <f>I4</f>
        <v>1</v>
      </c>
      <c r="E6" s="192" t="str">
        <f>H4</f>
        <v>:</v>
      </c>
      <c r="F6" s="194">
        <f>G4</f>
        <v>3</v>
      </c>
      <c r="G6" s="210"/>
      <c r="H6" s="185"/>
      <c r="I6" s="211"/>
      <c r="J6" s="182">
        <f>AE5</f>
        <v>3</v>
      </c>
      <c r="K6" s="192" t="str">
        <f>AF5</f>
        <v>:</v>
      </c>
      <c r="L6" s="194">
        <f>AG5</f>
        <v>2</v>
      </c>
      <c r="M6" s="182">
        <f>AE8</f>
        <v>3</v>
      </c>
      <c r="N6" s="192" t="str">
        <f>AF8</f>
        <v>:</v>
      </c>
      <c r="O6" s="221">
        <f>AG8</f>
        <v>1</v>
      </c>
      <c r="P6" s="201">
        <f>D6+J6+M6</f>
        <v>7</v>
      </c>
      <c r="Q6" s="192" t="s">
        <v>7</v>
      </c>
      <c r="R6" s="194">
        <f>F6+L6+O6</f>
        <v>6</v>
      </c>
      <c r="S6" s="196">
        <f>IF(D6&gt;F6,2,IF(AND(D6&lt;F6,E6=":"),1,0))+IF(J6&gt;L6,2,IF(AND(J6&lt;L6,K6=":"),1,0))+IF(M6&gt;O6,2,IF(AND(M6&lt;O6,N6=":"),1,0))</f>
        <v>5</v>
      </c>
      <c r="T6" s="198" t="s">
        <v>314</v>
      </c>
      <c r="V6" s="7">
        <v>3</v>
      </c>
      <c r="W6" s="11" t="str">
        <f>C11</f>
        <v>Šrůtka Vojtěch</v>
      </c>
      <c r="X6" s="18" t="s">
        <v>10</v>
      </c>
      <c r="Y6" s="14" t="str">
        <f>C9</f>
        <v>Bednář Antonín</v>
      </c>
      <c r="Z6" s="45" t="s">
        <v>293</v>
      </c>
      <c r="AA6" s="42" t="s">
        <v>307</v>
      </c>
      <c r="AB6" s="42" t="s">
        <v>302</v>
      </c>
      <c r="AC6" s="42" t="s">
        <v>289</v>
      </c>
      <c r="AD6" s="49" t="s">
        <v>238</v>
      </c>
      <c r="AE6" s="25">
        <f t="shared" si="0"/>
        <v>3</v>
      </c>
      <c r="AF6" s="26" t="s">
        <v>7</v>
      </c>
      <c r="AG6" s="27">
        <f t="shared" si="1"/>
        <v>2</v>
      </c>
      <c r="AJ6" s="124">
        <f>A10</f>
        <v>36</v>
      </c>
      <c r="AK6" s="124">
        <f>A8</f>
        <v>12</v>
      </c>
    </row>
    <row r="7" spans="1:37">
      <c r="A7" s="217"/>
      <c r="B7" s="204"/>
      <c r="C7" s="38" t="str">
        <f>IF(A6&gt;0,IF(VLOOKUP(A6,seznam!$A$2:$C$129,2)&gt;0,VLOOKUP(A6,seznam!$A$2:$C$129,2),"------"),"------")</f>
        <v>Cupák Jakub</v>
      </c>
      <c r="D7" s="202"/>
      <c r="E7" s="203"/>
      <c r="F7" s="204"/>
      <c r="G7" s="212"/>
      <c r="H7" s="213"/>
      <c r="I7" s="214"/>
      <c r="J7" s="183"/>
      <c r="K7" s="203"/>
      <c r="L7" s="204"/>
      <c r="M7" s="183"/>
      <c r="N7" s="203"/>
      <c r="O7" s="222"/>
      <c r="P7" s="207"/>
      <c r="Q7" s="208"/>
      <c r="R7" s="209"/>
      <c r="S7" s="205"/>
      <c r="T7" s="251"/>
      <c r="V7" s="7">
        <v>4</v>
      </c>
      <c r="W7" s="11" t="str">
        <f>C5</f>
        <v>Buček Matěj</v>
      </c>
      <c r="X7" s="17" t="s">
        <v>10</v>
      </c>
      <c r="Y7" s="14" t="str">
        <f>C7</f>
        <v>Cupák Jakub</v>
      </c>
      <c r="Z7" s="45" t="s">
        <v>289</v>
      </c>
      <c r="AA7" s="42" t="s">
        <v>237</v>
      </c>
      <c r="AB7" s="42" t="s">
        <v>310</v>
      </c>
      <c r="AC7" s="42" t="s">
        <v>290</v>
      </c>
      <c r="AD7" s="49"/>
      <c r="AE7" s="25">
        <f t="shared" si="0"/>
        <v>3</v>
      </c>
      <c r="AF7" s="26" t="s">
        <v>7</v>
      </c>
      <c r="AG7" s="27">
        <f t="shared" si="1"/>
        <v>1</v>
      </c>
      <c r="AJ7" s="124">
        <f>A4</f>
        <v>1</v>
      </c>
      <c r="AK7" s="124">
        <f>A6</f>
        <v>13</v>
      </c>
    </row>
    <row r="8" spans="1:37">
      <c r="A8" s="217">
        <v>12</v>
      </c>
      <c r="B8" s="245">
        <v>3</v>
      </c>
      <c r="C8" s="41" t="str">
        <f>IF(A8&gt;0,IF(VLOOKUP(A8,seznam!$A$2:$C$129,3)&gt;0,VLOOKUP(A8,seznam!$A$2:$C$129,3),"------"),"------")</f>
        <v>MS Brno</v>
      </c>
      <c r="D8" s="190">
        <f>L4</f>
        <v>0</v>
      </c>
      <c r="E8" s="192" t="str">
        <f>K4</f>
        <v>:</v>
      </c>
      <c r="F8" s="194">
        <f>J4</f>
        <v>3</v>
      </c>
      <c r="G8" s="182">
        <f>L6</f>
        <v>2</v>
      </c>
      <c r="H8" s="192" t="str">
        <f>K6</f>
        <v>:</v>
      </c>
      <c r="I8" s="194">
        <f>J6</f>
        <v>3</v>
      </c>
      <c r="J8" s="210"/>
      <c r="K8" s="185"/>
      <c r="L8" s="211"/>
      <c r="M8" s="182">
        <f>AG6</f>
        <v>2</v>
      </c>
      <c r="N8" s="192" t="str">
        <f>AF6</f>
        <v>:</v>
      </c>
      <c r="O8" s="221">
        <f>AE6</f>
        <v>3</v>
      </c>
      <c r="P8" s="201">
        <f>D8+G8+M8</f>
        <v>4</v>
      </c>
      <c r="Q8" s="192" t="s">
        <v>7</v>
      </c>
      <c r="R8" s="194">
        <f>F8+I8+O8</f>
        <v>9</v>
      </c>
      <c r="S8" s="196">
        <f>IF(D8&gt;F8,2,IF(AND(D8&lt;F8,E8=":"),1,0))+IF(G8&gt;I8,2,IF(AND(G8&lt;I8,H8=":"),1,0))+IF(M8&gt;O8,2,IF(AND(M8&lt;O8,N8=":"),1,0))</f>
        <v>3</v>
      </c>
      <c r="T8" s="198" t="s">
        <v>316</v>
      </c>
      <c r="V8" s="7">
        <v>5</v>
      </c>
      <c r="W8" s="11" t="str">
        <f>C7</f>
        <v>Cupák Jakub</v>
      </c>
      <c r="X8" s="17" t="s">
        <v>10</v>
      </c>
      <c r="Y8" s="14" t="str">
        <f>C11</f>
        <v>Šrůtka Vojtěch</v>
      </c>
      <c r="Z8" s="45" t="s">
        <v>307</v>
      </c>
      <c r="AA8" s="42" t="s">
        <v>291</v>
      </c>
      <c r="AB8" s="42" t="s">
        <v>238</v>
      </c>
      <c r="AC8" s="42" t="s">
        <v>237</v>
      </c>
      <c r="AD8" s="49"/>
      <c r="AE8" s="25">
        <f t="shared" si="0"/>
        <v>3</v>
      </c>
      <c r="AF8" s="26" t="s">
        <v>7</v>
      </c>
      <c r="AG8" s="27">
        <f t="shared" si="1"/>
        <v>1</v>
      </c>
      <c r="AJ8" s="124">
        <f>A6</f>
        <v>13</v>
      </c>
      <c r="AK8" s="124">
        <f>A10</f>
        <v>36</v>
      </c>
    </row>
    <row r="9" spans="1:37" ht="13.8" thickBot="1">
      <c r="A9" s="217"/>
      <c r="B9" s="204"/>
      <c r="C9" s="38" t="str">
        <f>IF(A8&gt;0,IF(VLOOKUP(A8,seznam!$A$2:$C$129,2)&gt;0,VLOOKUP(A8,seznam!$A$2:$C$129,2),"------"),"------")</f>
        <v>Bednář Antonín</v>
      </c>
      <c r="D9" s="202"/>
      <c r="E9" s="203"/>
      <c r="F9" s="204"/>
      <c r="G9" s="183"/>
      <c r="H9" s="203"/>
      <c r="I9" s="204"/>
      <c r="J9" s="212"/>
      <c r="K9" s="213"/>
      <c r="L9" s="214"/>
      <c r="M9" s="183"/>
      <c r="N9" s="203"/>
      <c r="O9" s="222"/>
      <c r="P9" s="202"/>
      <c r="Q9" s="203"/>
      <c r="R9" s="204"/>
      <c r="S9" s="205"/>
      <c r="T9" s="251"/>
      <c r="V9" s="8">
        <v>6</v>
      </c>
      <c r="W9" s="12" t="str">
        <f>C9</f>
        <v>Bednář Antonín</v>
      </c>
      <c r="X9" s="19" t="s">
        <v>10</v>
      </c>
      <c r="Y9" s="15" t="str">
        <f>C5</f>
        <v>Buček Matěj</v>
      </c>
      <c r="Z9" s="46" t="s">
        <v>299</v>
      </c>
      <c r="AA9" s="47" t="s">
        <v>300</v>
      </c>
      <c r="AB9" s="47" t="s">
        <v>300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4">
        <f>A8</f>
        <v>12</v>
      </c>
      <c r="AK9" s="124">
        <f>A4</f>
        <v>1</v>
      </c>
    </row>
    <row r="10" spans="1:37">
      <c r="A10" s="217">
        <v>36</v>
      </c>
      <c r="B10" s="245">
        <v>4</v>
      </c>
      <c r="C10" s="41" t="str">
        <f>IF(A10&gt;0,IF(VLOOKUP(A10,seznam!$A$2:$C$129,3)&gt;0,VLOOKUP(A10,seznam!$A$2:$C$129,3),"------"),"------")</f>
        <v>Slovan Hodonín</v>
      </c>
      <c r="D10" s="190">
        <f>O4</f>
        <v>0</v>
      </c>
      <c r="E10" s="192" t="str">
        <f>N4</f>
        <v>:</v>
      </c>
      <c r="F10" s="194">
        <f>M4</f>
        <v>3</v>
      </c>
      <c r="G10" s="182">
        <f>O6</f>
        <v>1</v>
      </c>
      <c r="H10" s="192" t="str">
        <f>N6</f>
        <v>:</v>
      </c>
      <c r="I10" s="194">
        <f>M6</f>
        <v>3</v>
      </c>
      <c r="J10" s="182">
        <f>O8</f>
        <v>3</v>
      </c>
      <c r="K10" s="192" t="str">
        <f>N8</f>
        <v>:</v>
      </c>
      <c r="L10" s="194">
        <f>M8</f>
        <v>2</v>
      </c>
      <c r="M10" s="184"/>
      <c r="N10" s="185"/>
      <c r="O10" s="186"/>
      <c r="P10" s="190">
        <f>D10+G10+J10</f>
        <v>4</v>
      </c>
      <c r="Q10" s="192" t="s">
        <v>7</v>
      </c>
      <c r="R10" s="194">
        <f>F10+I10+L10</f>
        <v>8</v>
      </c>
      <c r="S10" s="196">
        <f>IF(D10&gt;F10,2,IF(AND(D10&lt;F10,E10=":"),1,0))+IF(G10&gt;I10,2,IF(AND(G10&lt;I10,H10=":"),1,0))+IF(J10&gt;L10,2,IF(AND(J10&lt;L10,K10=":"),1,0))</f>
        <v>4</v>
      </c>
      <c r="T10" s="198" t="s">
        <v>315</v>
      </c>
    </row>
    <row r="11" spans="1:37" ht="13.8" thickBot="1">
      <c r="A11" s="218"/>
      <c r="B11" s="195"/>
      <c r="C11" s="39" t="str">
        <f>IF(A10&gt;0,IF(VLOOKUP(A10,seznam!$A$2:$C$129,2)&gt;0,VLOOKUP(A10,seznam!$A$2:$C$129,2),"------"),"------")</f>
        <v>Šrůtka Vojtěch</v>
      </c>
      <c r="D11" s="191"/>
      <c r="E11" s="193"/>
      <c r="F11" s="195"/>
      <c r="G11" s="200"/>
      <c r="H11" s="193"/>
      <c r="I11" s="195"/>
      <c r="J11" s="200"/>
      <c r="K11" s="193"/>
      <c r="L11" s="195"/>
      <c r="M11" s="187"/>
      <c r="N11" s="188"/>
      <c r="O11" s="189"/>
      <c r="P11" s="191"/>
      <c r="Q11" s="193"/>
      <c r="R11" s="195"/>
      <c r="S11" s="197"/>
      <c r="T11" s="244"/>
    </row>
    <row r="12" spans="1:37" ht="13.8" thickBot="1"/>
    <row r="13" spans="1:37" ht="13.8" thickBot="1">
      <c r="A13" s="97" t="s">
        <v>2</v>
      </c>
      <c r="B13" s="233" t="s">
        <v>11</v>
      </c>
      <c r="C13" s="234"/>
      <c r="D13" s="235">
        <v>1</v>
      </c>
      <c r="E13" s="236"/>
      <c r="F13" s="237"/>
      <c r="G13" s="238">
        <v>2</v>
      </c>
      <c r="H13" s="236"/>
      <c r="I13" s="237"/>
      <c r="J13" s="238">
        <v>3</v>
      </c>
      <c r="K13" s="236"/>
      <c r="L13" s="237"/>
      <c r="M13" s="238">
        <v>4</v>
      </c>
      <c r="N13" s="236"/>
      <c r="O13" s="239"/>
      <c r="P13" s="235" t="s">
        <v>4</v>
      </c>
      <c r="Q13" s="240"/>
      <c r="R13" s="241"/>
      <c r="S13" s="5" t="s">
        <v>5</v>
      </c>
      <c r="T13" s="4" t="s">
        <v>6</v>
      </c>
    </row>
    <row r="14" spans="1:37">
      <c r="A14" s="228">
        <v>2</v>
      </c>
      <c r="B14" s="229">
        <v>1</v>
      </c>
      <c r="C14" s="40" t="str">
        <f>IF(A14&gt;0,IF(VLOOKUP(A14,seznam!$A$2:$C$129,3)&gt;0,VLOOKUP(A14,seznam!$A$2:$C$129,3),"------"),"------")</f>
        <v>SKST N. Lískovec</v>
      </c>
      <c r="D14" s="230"/>
      <c r="E14" s="231"/>
      <c r="F14" s="232"/>
      <c r="G14" s="224">
        <f>AE17</f>
        <v>3</v>
      </c>
      <c r="H14" s="225" t="str">
        <f>AF17</f>
        <v>:</v>
      </c>
      <c r="I14" s="226">
        <f>AG17</f>
        <v>0</v>
      </c>
      <c r="J14" s="224">
        <f>AG19</f>
        <v>3</v>
      </c>
      <c r="K14" s="225" t="str">
        <f>AF19</f>
        <v>:</v>
      </c>
      <c r="L14" s="226">
        <f>AE19</f>
        <v>0</v>
      </c>
      <c r="M14" s="224">
        <f>AE14</f>
        <v>3</v>
      </c>
      <c r="N14" s="225" t="str">
        <f>AF14</f>
        <v>:</v>
      </c>
      <c r="O14" s="227">
        <f>AG14</f>
        <v>0</v>
      </c>
      <c r="P14" s="215">
        <f>G14+J14+M14</f>
        <v>9</v>
      </c>
      <c r="Q14" s="225" t="s">
        <v>7</v>
      </c>
      <c r="R14" s="242">
        <f>I14+L14+O14</f>
        <v>0</v>
      </c>
      <c r="S14" s="243">
        <f>IF(G14&gt;I14,2,IF(AND(G14&lt;I14,H14=":"),1,0))+IF(J14&gt;L14,2,IF(AND(J14&lt;L14,K14=":"),1,0))+IF(M14&gt;O14,2,IF(AND(M14&lt;O14,N14=":"),1,0))</f>
        <v>6</v>
      </c>
      <c r="T14" s="216" t="s">
        <v>313</v>
      </c>
      <c r="V14" s="6">
        <v>1</v>
      </c>
      <c r="W14" s="10" t="str">
        <f>C15</f>
        <v>Flajšar Pavel</v>
      </c>
      <c r="X14" s="16" t="s">
        <v>10</v>
      </c>
      <c r="Y14" s="13" t="str">
        <f>C21</f>
        <v>Navrátil Jan</v>
      </c>
      <c r="Z14" s="43" t="s">
        <v>291</v>
      </c>
      <c r="AA14" s="44" t="s">
        <v>292</v>
      </c>
      <c r="AB14" s="44" t="s">
        <v>237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4">
        <f>A14</f>
        <v>2</v>
      </c>
      <c r="AK14" s="124">
        <f>A20</f>
        <v>34</v>
      </c>
    </row>
    <row r="15" spans="1:37">
      <c r="A15" s="217"/>
      <c r="B15" s="223"/>
      <c r="C15" s="96" t="str">
        <f>IF(A14&gt;0,IF(VLOOKUP(A14,seznam!$A$2:$C$129,2)&gt;0,VLOOKUP(A14,seznam!$A$2:$C$129,2),"------"),"------")</f>
        <v>Flajšar Pavel</v>
      </c>
      <c r="D15" s="213"/>
      <c r="E15" s="213"/>
      <c r="F15" s="214"/>
      <c r="G15" s="183"/>
      <c r="H15" s="203"/>
      <c r="I15" s="204"/>
      <c r="J15" s="183"/>
      <c r="K15" s="203"/>
      <c r="L15" s="204"/>
      <c r="M15" s="183"/>
      <c r="N15" s="203"/>
      <c r="O15" s="222"/>
      <c r="P15" s="202"/>
      <c r="Q15" s="203"/>
      <c r="R15" s="204"/>
      <c r="S15" s="205"/>
      <c r="T15" s="206"/>
      <c r="V15" s="7">
        <v>2</v>
      </c>
      <c r="W15" s="11" t="str">
        <f>C17</f>
        <v>Vokřínek Tomáš</v>
      </c>
      <c r="X15" s="17" t="s">
        <v>10</v>
      </c>
      <c r="Y15" s="14" t="str">
        <f>C19</f>
        <v>Hrubý Vojtěch</v>
      </c>
      <c r="Z15" s="45" t="s">
        <v>304</v>
      </c>
      <c r="AA15" s="42" t="s">
        <v>302</v>
      </c>
      <c r="AB15" s="42" t="s">
        <v>291</v>
      </c>
      <c r="AC15" s="42" t="s">
        <v>238</v>
      </c>
      <c r="AD15" s="49" t="s">
        <v>302</v>
      </c>
      <c r="AE15" s="25">
        <f t="shared" si="2"/>
        <v>2</v>
      </c>
      <c r="AF15" s="26" t="s">
        <v>7</v>
      </c>
      <c r="AG15" s="27">
        <f t="shared" si="3"/>
        <v>3</v>
      </c>
      <c r="AJ15" s="124">
        <f>A16</f>
        <v>14</v>
      </c>
      <c r="AK15" s="124">
        <f>A18</f>
        <v>11</v>
      </c>
    </row>
    <row r="16" spans="1:37">
      <c r="A16" s="217">
        <v>14</v>
      </c>
      <c r="B16" s="219">
        <v>2</v>
      </c>
      <c r="C16" s="41" t="str">
        <f>IF(A16&gt;0,IF(VLOOKUP(A16,seznam!$A$2:$C$129,3)&gt;0,VLOOKUP(A16,seznam!$A$2:$C$129,3),"------"),"------")</f>
        <v>MS Brno</v>
      </c>
      <c r="D16" s="192">
        <f>I14</f>
        <v>0</v>
      </c>
      <c r="E16" s="192" t="str">
        <f>H14</f>
        <v>:</v>
      </c>
      <c r="F16" s="194">
        <f>G14</f>
        <v>3</v>
      </c>
      <c r="G16" s="210"/>
      <c r="H16" s="185"/>
      <c r="I16" s="211"/>
      <c r="J16" s="182">
        <f>AE15</f>
        <v>2</v>
      </c>
      <c r="K16" s="192" t="str">
        <f>AF15</f>
        <v>:</v>
      </c>
      <c r="L16" s="194">
        <f>AG15</f>
        <v>3</v>
      </c>
      <c r="M16" s="182">
        <f>AE18</f>
        <v>3</v>
      </c>
      <c r="N16" s="192" t="str">
        <f>AF18</f>
        <v>:</v>
      </c>
      <c r="O16" s="221">
        <f>AG18</f>
        <v>0</v>
      </c>
      <c r="P16" s="201">
        <f>D16+J16+M16</f>
        <v>5</v>
      </c>
      <c r="Q16" s="192" t="s">
        <v>7</v>
      </c>
      <c r="R16" s="194">
        <f>F16+L16+O16</f>
        <v>6</v>
      </c>
      <c r="S16" s="196">
        <f>IF(D16&gt;F16,2,IF(AND(D16&lt;F16,E16=":"),1,0))+IF(J16&gt;L16,2,IF(AND(J16&lt;L16,K16=":"),1,0))+IF(M16&gt;O16,2,IF(AND(M16&lt;O16,N16=":"),1,0))</f>
        <v>4</v>
      </c>
      <c r="T16" s="198" t="s">
        <v>315</v>
      </c>
      <c r="V16" s="7">
        <v>3</v>
      </c>
      <c r="W16" s="11" t="str">
        <f>C21</f>
        <v>Navrátil Jan</v>
      </c>
      <c r="X16" s="18" t="s">
        <v>10</v>
      </c>
      <c r="Y16" s="14" t="str">
        <f>C19</f>
        <v>Hrubý Vojtěch</v>
      </c>
      <c r="Z16" s="45" t="s">
        <v>293</v>
      </c>
      <c r="AA16" s="42" t="s">
        <v>238</v>
      </c>
      <c r="AB16" s="42" t="s">
        <v>306</v>
      </c>
      <c r="AC16" s="42" t="s">
        <v>306</v>
      </c>
      <c r="AD16" s="49" t="s">
        <v>306</v>
      </c>
      <c r="AE16" s="25">
        <f t="shared" si="2"/>
        <v>2</v>
      </c>
      <c r="AF16" s="26" t="s">
        <v>7</v>
      </c>
      <c r="AG16" s="27">
        <f t="shared" si="3"/>
        <v>3</v>
      </c>
      <c r="AJ16" s="124">
        <f>A20</f>
        <v>34</v>
      </c>
      <c r="AK16" s="124">
        <f>A18</f>
        <v>11</v>
      </c>
    </row>
    <row r="17" spans="1:37">
      <c r="A17" s="217"/>
      <c r="B17" s="223"/>
      <c r="C17" s="38" t="str">
        <f>IF(A16&gt;0,IF(VLOOKUP(A16,seznam!$A$2:$C$129,2)&gt;0,VLOOKUP(A16,seznam!$A$2:$C$129,2),"------"),"------")</f>
        <v>Vokřínek Tomáš</v>
      </c>
      <c r="D17" s="203"/>
      <c r="E17" s="203"/>
      <c r="F17" s="204"/>
      <c r="G17" s="212"/>
      <c r="H17" s="213"/>
      <c r="I17" s="214"/>
      <c r="J17" s="183"/>
      <c r="K17" s="203"/>
      <c r="L17" s="204"/>
      <c r="M17" s="183"/>
      <c r="N17" s="203"/>
      <c r="O17" s="222"/>
      <c r="P17" s="207"/>
      <c r="Q17" s="208"/>
      <c r="R17" s="209"/>
      <c r="S17" s="205"/>
      <c r="T17" s="206"/>
      <c r="V17" s="7">
        <v>4</v>
      </c>
      <c r="W17" s="11" t="str">
        <f>C15</f>
        <v>Flajšar Pavel</v>
      </c>
      <c r="X17" s="17" t="s">
        <v>10</v>
      </c>
      <c r="Y17" s="14" t="str">
        <f>C17</f>
        <v>Vokřínek Tomáš</v>
      </c>
      <c r="Z17" s="45" t="s">
        <v>237</v>
      </c>
      <c r="AA17" s="42" t="s">
        <v>294</v>
      </c>
      <c r="AB17" s="42" t="s">
        <v>293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4">
        <f>A14</f>
        <v>2</v>
      </c>
      <c r="AK17" s="124">
        <f>A16</f>
        <v>14</v>
      </c>
    </row>
    <row r="18" spans="1:37">
      <c r="A18" s="217">
        <v>11</v>
      </c>
      <c r="B18" s="219">
        <v>3</v>
      </c>
      <c r="C18" s="41" t="str">
        <f>IF(A18&gt;0,IF(VLOOKUP(A18,seznam!$A$2:$C$129,3)&gt;0,VLOOKUP(A18,seznam!$A$2:$C$129,3),"------"),"------")</f>
        <v>KST Vyškov</v>
      </c>
      <c r="D18" s="192">
        <f>L14</f>
        <v>0</v>
      </c>
      <c r="E18" s="192" t="str">
        <f>K14</f>
        <v>:</v>
      </c>
      <c r="F18" s="194">
        <f>J14</f>
        <v>3</v>
      </c>
      <c r="G18" s="182">
        <f>L16</f>
        <v>3</v>
      </c>
      <c r="H18" s="192" t="str">
        <f>K16</f>
        <v>:</v>
      </c>
      <c r="I18" s="194">
        <f>J16</f>
        <v>2</v>
      </c>
      <c r="J18" s="210"/>
      <c r="K18" s="185"/>
      <c r="L18" s="211"/>
      <c r="M18" s="182">
        <f>AG16</f>
        <v>3</v>
      </c>
      <c r="N18" s="192" t="str">
        <f>AF16</f>
        <v>:</v>
      </c>
      <c r="O18" s="221">
        <f>AE16</f>
        <v>2</v>
      </c>
      <c r="P18" s="201">
        <f>D18+G18+M18</f>
        <v>6</v>
      </c>
      <c r="Q18" s="192" t="s">
        <v>7</v>
      </c>
      <c r="R18" s="194">
        <f>F18+I18+O18</f>
        <v>7</v>
      </c>
      <c r="S18" s="196">
        <f>IF(D18&gt;F18,2,IF(AND(D18&lt;F18,E18=":"),1,0))+IF(G18&gt;I18,2,IF(AND(G18&lt;I18,H18=":"),1,0))+IF(M18&gt;O18,2,IF(AND(M18&lt;O18,N18=":"),1,0))</f>
        <v>5</v>
      </c>
      <c r="T18" s="198" t="s">
        <v>314</v>
      </c>
      <c r="V18" s="7">
        <v>5</v>
      </c>
      <c r="W18" s="11" t="str">
        <f>C17</f>
        <v>Vokřínek Tomáš</v>
      </c>
      <c r="X18" s="17" t="s">
        <v>10</v>
      </c>
      <c r="Y18" s="14" t="str">
        <f>C21</f>
        <v>Navrátil Jan</v>
      </c>
      <c r="Z18" s="45" t="s">
        <v>289</v>
      </c>
      <c r="AA18" s="42" t="s">
        <v>238</v>
      </c>
      <c r="AB18" s="42" t="s">
        <v>238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4">
        <f>A16</f>
        <v>14</v>
      </c>
      <c r="AK18" s="124">
        <f>A20</f>
        <v>34</v>
      </c>
    </row>
    <row r="19" spans="1:37" ht="13.8" thickBot="1">
      <c r="A19" s="217"/>
      <c r="B19" s="223"/>
      <c r="C19" s="38" t="str">
        <f>IF(A18&gt;0,IF(VLOOKUP(A18,seznam!$A$2:$C$129,2)&gt;0,VLOOKUP(A18,seznam!$A$2:$C$129,2),"------"),"------")</f>
        <v>Hrubý Vojtěch</v>
      </c>
      <c r="D19" s="203"/>
      <c r="E19" s="203"/>
      <c r="F19" s="204"/>
      <c r="G19" s="183"/>
      <c r="H19" s="203"/>
      <c r="I19" s="204"/>
      <c r="J19" s="212"/>
      <c r="K19" s="213"/>
      <c r="L19" s="214"/>
      <c r="M19" s="183"/>
      <c r="N19" s="203"/>
      <c r="O19" s="222"/>
      <c r="P19" s="202"/>
      <c r="Q19" s="203"/>
      <c r="R19" s="204"/>
      <c r="S19" s="205"/>
      <c r="T19" s="206"/>
      <c r="V19" s="8">
        <v>6</v>
      </c>
      <c r="W19" s="12" t="str">
        <f>C19</f>
        <v>Hrubý Vojtěch</v>
      </c>
      <c r="X19" s="19" t="s">
        <v>10</v>
      </c>
      <c r="Y19" s="15" t="str">
        <f>C15</f>
        <v>Flajšar Pavel</v>
      </c>
      <c r="Z19" s="46" t="s">
        <v>303</v>
      </c>
      <c r="AA19" s="47" t="s">
        <v>304</v>
      </c>
      <c r="AB19" s="47" t="s">
        <v>302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4">
        <f>A18</f>
        <v>11</v>
      </c>
      <c r="AK19" s="124">
        <f>A14</f>
        <v>2</v>
      </c>
    </row>
    <row r="20" spans="1:37">
      <c r="A20" s="217">
        <v>34</v>
      </c>
      <c r="B20" s="219">
        <v>4</v>
      </c>
      <c r="C20" s="41" t="str">
        <f>IF(A20&gt;0,IF(VLOOKUP(A20,seznam!$A$2:$C$129,3)&gt;0,VLOOKUP(A20,seznam!$A$2:$C$129,3),"------"),"------")</f>
        <v>Slovan Hodonín</v>
      </c>
      <c r="D20" s="192">
        <f>O14</f>
        <v>0</v>
      </c>
      <c r="E20" s="192" t="str">
        <f>N14</f>
        <v>:</v>
      </c>
      <c r="F20" s="194">
        <f>M14</f>
        <v>3</v>
      </c>
      <c r="G20" s="182">
        <f>O16</f>
        <v>0</v>
      </c>
      <c r="H20" s="192" t="str">
        <f>N16</f>
        <v>:</v>
      </c>
      <c r="I20" s="194">
        <f>M16</f>
        <v>3</v>
      </c>
      <c r="J20" s="182">
        <f>O18</f>
        <v>2</v>
      </c>
      <c r="K20" s="192" t="str">
        <f>N18</f>
        <v>:</v>
      </c>
      <c r="L20" s="194">
        <f>M18</f>
        <v>3</v>
      </c>
      <c r="M20" s="184"/>
      <c r="N20" s="185"/>
      <c r="O20" s="186"/>
      <c r="P20" s="190">
        <f>D20+G20+J20</f>
        <v>2</v>
      </c>
      <c r="Q20" s="192" t="s">
        <v>7</v>
      </c>
      <c r="R20" s="194">
        <f>F20+I20+L20</f>
        <v>9</v>
      </c>
      <c r="S20" s="196">
        <f>IF(D20&gt;F20,2,IF(AND(D20&lt;F20,E20=":"),1,0))+IF(G20&gt;I20,2,IF(AND(G20&lt;I20,H20=":"),1,0))+IF(J20&gt;L20,2,IF(AND(J20&lt;L20,K20=":"),1,0))</f>
        <v>3</v>
      </c>
      <c r="T20" s="198" t="s">
        <v>316</v>
      </c>
    </row>
    <row r="21" spans="1:37" ht="13.8" thickBot="1">
      <c r="A21" s="218"/>
      <c r="B21" s="220"/>
      <c r="C21" s="39" t="str">
        <f>IF(A20&gt;0,IF(VLOOKUP(A20,seznam!$A$2:$C$129,2)&gt;0,VLOOKUP(A20,seznam!$A$2:$C$129,2),"------"),"------")</f>
        <v>Navrátil Jan</v>
      </c>
      <c r="D21" s="193"/>
      <c r="E21" s="193"/>
      <c r="F21" s="195"/>
      <c r="G21" s="200"/>
      <c r="H21" s="193"/>
      <c r="I21" s="195"/>
      <c r="J21" s="200"/>
      <c r="K21" s="193"/>
      <c r="L21" s="195"/>
      <c r="M21" s="187"/>
      <c r="N21" s="188"/>
      <c r="O21" s="189"/>
      <c r="P21" s="191"/>
      <c r="Q21" s="193"/>
      <c r="R21" s="195"/>
      <c r="S21" s="197"/>
      <c r="T21" s="199"/>
    </row>
    <row r="22" spans="1:37" ht="13.8" thickBot="1"/>
    <row r="23" spans="1:37" ht="13.8" thickBot="1">
      <c r="A23" s="97" t="s">
        <v>2</v>
      </c>
      <c r="B23" s="233" t="s">
        <v>12</v>
      </c>
      <c r="C23" s="234"/>
      <c r="D23" s="235">
        <v>1</v>
      </c>
      <c r="E23" s="236"/>
      <c r="F23" s="237"/>
      <c r="G23" s="238">
        <v>2</v>
      </c>
      <c r="H23" s="236"/>
      <c r="I23" s="237"/>
      <c r="J23" s="238">
        <v>3</v>
      </c>
      <c r="K23" s="236"/>
      <c r="L23" s="237"/>
      <c r="M23" s="238">
        <v>4</v>
      </c>
      <c r="N23" s="236"/>
      <c r="O23" s="239"/>
      <c r="P23" s="235" t="s">
        <v>4</v>
      </c>
      <c r="Q23" s="240"/>
      <c r="R23" s="241"/>
      <c r="S23" s="5" t="s">
        <v>5</v>
      </c>
      <c r="T23" s="4" t="s">
        <v>6</v>
      </c>
    </row>
    <row r="24" spans="1:37">
      <c r="A24" s="228">
        <v>3</v>
      </c>
      <c r="B24" s="229">
        <v>1</v>
      </c>
      <c r="C24" s="40" t="str">
        <f>IF(A24&gt;0,IF(VLOOKUP(A24,seznam!$A$2:$C$129,3)&gt;0,VLOOKUP(A24,seznam!$A$2:$C$129,3),"------"),"------")</f>
        <v>Tišnov</v>
      </c>
      <c r="D24" s="230"/>
      <c r="E24" s="231"/>
      <c r="F24" s="232"/>
      <c r="G24" s="224">
        <f>AE27</f>
        <v>3</v>
      </c>
      <c r="H24" s="225" t="str">
        <f>AF27</f>
        <v>:</v>
      </c>
      <c r="I24" s="226">
        <f>AG27</f>
        <v>1</v>
      </c>
      <c r="J24" s="224">
        <f>AG29</f>
        <v>3</v>
      </c>
      <c r="K24" s="225" t="str">
        <f>AF29</f>
        <v>:</v>
      </c>
      <c r="L24" s="226">
        <f>AE29</f>
        <v>0</v>
      </c>
      <c r="M24" s="224">
        <f>AE24</f>
        <v>3</v>
      </c>
      <c r="N24" s="225" t="str">
        <f>AF24</f>
        <v>:</v>
      </c>
      <c r="O24" s="227">
        <f>AG24</f>
        <v>0</v>
      </c>
      <c r="P24" s="215">
        <f>G24+J24+M24</f>
        <v>9</v>
      </c>
      <c r="Q24" s="225" t="s">
        <v>7</v>
      </c>
      <c r="R24" s="242">
        <f>I24+L24+O24</f>
        <v>1</v>
      </c>
      <c r="S24" s="243">
        <f>IF(G24&gt;I24,2,IF(AND(G24&lt;I24,H24=":"),1,0))+IF(J24&gt;L24,2,IF(AND(J24&lt;L24,K24=":"),1,0))+IF(M24&gt;O24,2,IF(AND(M24&lt;O24,N24=":"),1,0))</f>
        <v>6</v>
      </c>
      <c r="T24" s="216" t="s">
        <v>313</v>
      </c>
      <c r="V24" s="6">
        <v>1</v>
      </c>
      <c r="W24" s="10" t="str">
        <f>C25</f>
        <v>Krištof Martin</v>
      </c>
      <c r="X24" s="16" t="s">
        <v>10</v>
      </c>
      <c r="Y24" s="13" t="str">
        <f>C31</f>
        <v>Gholamzadeh Ali</v>
      </c>
      <c r="Z24" s="43" t="s">
        <v>237</v>
      </c>
      <c r="AA24" s="44" t="s">
        <v>238</v>
      </c>
      <c r="AB24" s="44" t="s">
        <v>293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4">
        <f>A24</f>
        <v>3</v>
      </c>
      <c r="AK24" s="124">
        <f>A30</f>
        <v>35</v>
      </c>
    </row>
    <row r="25" spans="1:37">
      <c r="A25" s="217"/>
      <c r="B25" s="223"/>
      <c r="C25" s="96" t="str">
        <f>IF(A24&gt;0,IF(VLOOKUP(A24,seznam!$A$2:$C$129,2)&gt;0,VLOOKUP(A24,seznam!$A$2:$C$129,2),"------"),"------")</f>
        <v>Krištof Martin</v>
      </c>
      <c r="D25" s="213"/>
      <c r="E25" s="213"/>
      <c r="F25" s="214"/>
      <c r="G25" s="183"/>
      <c r="H25" s="203"/>
      <c r="I25" s="204"/>
      <c r="J25" s="183"/>
      <c r="K25" s="203"/>
      <c r="L25" s="204"/>
      <c r="M25" s="183"/>
      <c r="N25" s="203"/>
      <c r="O25" s="222"/>
      <c r="P25" s="202"/>
      <c r="Q25" s="203"/>
      <c r="R25" s="204"/>
      <c r="S25" s="205"/>
      <c r="T25" s="206"/>
      <c r="V25" s="7">
        <v>2</v>
      </c>
      <c r="W25" s="11" t="str">
        <f>C27</f>
        <v>Daněk Vítězslav</v>
      </c>
      <c r="X25" s="17" t="s">
        <v>10</v>
      </c>
      <c r="Y25" s="14" t="str">
        <f>C29</f>
        <v>Kopřivová Eliška</v>
      </c>
      <c r="Z25" s="45" t="s">
        <v>291</v>
      </c>
      <c r="AA25" s="42" t="s">
        <v>238</v>
      </c>
      <c r="AB25" s="42" t="s">
        <v>297</v>
      </c>
      <c r="AC25" s="42" t="s">
        <v>304</v>
      </c>
      <c r="AD25" s="49" t="s">
        <v>302</v>
      </c>
      <c r="AE25" s="25">
        <f t="shared" si="4"/>
        <v>2</v>
      </c>
      <c r="AF25" s="26" t="s">
        <v>7</v>
      </c>
      <c r="AG25" s="27">
        <f t="shared" si="5"/>
        <v>3</v>
      </c>
      <c r="AJ25" s="124">
        <f>A26</f>
        <v>15</v>
      </c>
      <c r="AK25" s="124">
        <f>A28</f>
        <v>10</v>
      </c>
    </row>
    <row r="26" spans="1:37">
      <c r="A26" s="217">
        <v>15</v>
      </c>
      <c r="B26" s="219">
        <v>2</v>
      </c>
      <c r="C26" s="41" t="str">
        <f>IF(A26&gt;0,IF(VLOOKUP(A26,seznam!$A$2:$C$129,3)&gt;0,VLOOKUP(A26,seznam!$A$2:$C$129,3),"------"),"------")</f>
        <v>Sokol Brno I</v>
      </c>
      <c r="D26" s="192">
        <f>I24</f>
        <v>1</v>
      </c>
      <c r="E26" s="192" t="str">
        <f>H24</f>
        <v>:</v>
      </c>
      <c r="F26" s="194">
        <f>G24</f>
        <v>3</v>
      </c>
      <c r="G26" s="210"/>
      <c r="H26" s="185"/>
      <c r="I26" s="211"/>
      <c r="J26" s="182">
        <f>AE25</f>
        <v>2</v>
      </c>
      <c r="K26" s="192" t="str">
        <f>AF25</f>
        <v>:</v>
      </c>
      <c r="L26" s="194">
        <f>AG25</f>
        <v>3</v>
      </c>
      <c r="M26" s="182">
        <f>AE28</f>
        <v>0</v>
      </c>
      <c r="N26" s="192" t="str">
        <f>AF28</f>
        <v>:</v>
      </c>
      <c r="O26" s="221">
        <f>AG28</f>
        <v>3</v>
      </c>
      <c r="P26" s="201">
        <f>D26+J26+M26</f>
        <v>3</v>
      </c>
      <c r="Q26" s="192" t="s">
        <v>7</v>
      </c>
      <c r="R26" s="194">
        <f>F26+L26+O26</f>
        <v>9</v>
      </c>
      <c r="S26" s="196">
        <f>IF(D26&gt;F26,2,IF(AND(D26&lt;F26,E26=":"),1,0))+IF(J26&gt;L26,2,IF(AND(J26&lt;L26,K26=":"),1,0))+IF(M26&gt;O26,2,IF(AND(M26&lt;O26,N26=":"),1,0))</f>
        <v>3</v>
      </c>
      <c r="T26" s="198" t="s">
        <v>316</v>
      </c>
      <c r="V26" s="7">
        <v>3</v>
      </c>
      <c r="W26" s="11" t="str">
        <f>C31</f>
        <v>Gholamzadeh Ali</v>
      </c>
      <c r="X26" s="18" t="s">
        <v>10</v>
      </c>
      <c r="Y26" s="14" t="str">
        <f>C29</f>
        <v>Kopřivová Eliška</v>
      </c>
      <c r="Z26" s="45" t="s">
        <v>296</v>
      </c>
      <c r="AA26" s="42" t="s">
        <v>294</v>
      </c>
      <c r="AB26" s="42" t="s">
        <v>291</v>
      </c>
      <c r="AC26" s="42" t="s">
        <v>239</v>
      </c>
      <c r="AD26" s="49"/>
      <c r="AE26" s="25">
        <f t="shared" si="4"/>
        <v>3</v>
      </c>
      <c r="AF26" s="26" t="s">
        <v>7</v>
      </c>
      <c r="AG26" s="27">
        <f t="shared" si="5"/>
        <v>1</v>
      </c>
      <c r="AJ26" s="124">
        <f>A30</f>
        <v>35</v>
      </c>
      <c r="AK26" s="124">
        <f>A28</f>
        <v>10</v>
      </c>
    </row>
    <row r="27" spans="1:37">
      <c r="A27" s="217"/>
      <c r="B27" s="223"/>
      <c r="C27" s="38" t="str">
        <f>IF(A26&gt;0,IF(VLOOKUP(A26,seznam!$A$2:$C$129,2)&gt;0,VLOOKUP(A26,seznam!$A$2:$C$129,2),"------"),"------")</f>
        <v>Daněk Vítězslav</v>
      </c>
      <c r="D27" s="203"/>
      <c r="E27" s="203"/>
      <c r="F27" s="204"/>
      <c r="G27" s="212"/>
      <c r="H27" s="213"/>
      <c r="I27" s="214"/>
      <c r="J27" s="183"/>
      <c r="K27" s="203"/>
      <c r="L27" s="204"/>
      <c r="M27" s="183"/>
      <c r="N27" s="203"/>
      <c r="O27" s="222"/>
      <c r="P27" s="207"/>
      <c r="Q27" s="208"/>
      <c r="R27" s="209"/>
      <c r="S27" s="205"/>
      <c r="T27" s="206"/>
      <c r="V27" s="7">
        <v>4</v>
      </c>
      <c r="W27" s="11" t="str">
        <f>C25</f>
        <v>Krištof Martin</v>
      </c>
      <c r="X27" s="17" t="s">
        <v>10</v>
      </c>
      <c r="Y27" s="14" t="str">
        <f>C27</f>
        <v>Daněk Vítězslav</v>
      </c>
      <c r="Z27" s="45" t="s">
        <v>307</v>
      </c>
      <c r="AA27" s="42" t="s">
        <v>311</v>
      </c>
      <c r="AB27" s="42" t="s">
        <v>294</v>
      </c>
      <c r="AC27" s="42" t="s">
        <v>238</v>
      </c>
      <c r="AD27" s="49"/>
      <c r="AE27" s="25">
        <f t="shared" si="4"/>
        <v>3</v>
      </c>
      <c r="AF27" s="26" t="s">
        <v>7</v>
      </c>
      <c r="AG27" s="27">
        <f t="shared" si="5"/>
        <v>1</v>
      </c>
      <c r="AJ27" s="124">
        <f>A24</f>
        <v>3</v>
      </c>
      <c r="AK27" s="124">
        <f>A26</f>
        <v>15</v>
      </c>
    </row>
    <row r="28" spans="1:37">
      <c r="A28" s="217">
        <v>10</v>
      </c>
      <c r="B28" s="219">
        <v>3</v>
      </c>
      <c r="C28" s="41" t="str">
        <f>IF(A28&gt;0,IF(VLOOKUP(A28,seznam!$A$2:$C$129,3)&gt;0,VLOOKUP(A28,seznam!$A$2:$C$129,3),"------"),"------")</f>
        <v>KST LVA</v>
      </c>
      <c r="D28" s="192">
        <f>L24</f>
        <v>0</v>
      </c>
      <c r="E28" s="192" t="str">
        <f>K24</f>
        <v>:</v>
      </c>
      <c r="F28" s="194">
        <f>J24</f>
        <v>3</v>
      </c>
      <c r="G28" s="182">
        <f>L26</f>
        <v>3</v>
      </c>
      <c r="H28" s="192" t="str">
        <f>K26</f>
        <v>:</v>
      </c>
      <c r="I28" s="194">
        <f>J26</f>
        <v>2</v>
      </c>
      <c r="J28" s="210"/>
      <c r="K28" s="185"/>
      <c r="L28" s="211"/>
      <c r="M28" s="182">
        <f>AG26</f>
        <v>1</v>
      </c>
      <c r="N28" s="192" t="str">
        <f>AF26</f>
        <v>:</v>
      </c>
      <c r="O28" s="221">
        <f>AE26</f>
        <v>3</v>
      </c>
      <c r="P28" s="201">
        <f>D28+G28+M28</f>
        <v>4</v>
      </c>
      <c r="Q28" s="192" t="s">
        <v>7</v>
      </c>
      <c r="R28" s="194">
        <f>F28+I28+O28</f>
        <v>8</v>
      </c>
      <c r="S28" s="196">
        <f>IF(D28&gt;F28,2,IF(AND(D28&lt;F28,E28=":"),1,0))+IF(G28&gt;I28,2,IF(AND(G28&lt;I28,H28=":"),1,0))+IF(M28&gt;O28,2,IF(AND(M28&lt;O28,N28=":"),1,0))</f>
        <v>4</v>
      </c>
      <c r="T28" s="198" t="s">
        <v>315</v>
      </c>
      <c r="V28" s="7">
        <v>5</v>
      </c>
      <c r="W28" s="11" t="str">
        <f>C27</f>
        <v>Daněk Vítězslav</v>
      </c>
      <c r="X28" s="17" t="s">
        <v>10</v>
      </c>
      <c r="Y28" s="14" t="str">
        <f>C31</f>
        <v>Gholamzadeh Ali</v>
      </c>
      <c r="Z28" s="45" t="s">
        <v>312</v>
      </c>
      <c r="AA28" s="42" t="s">
        <v>305</v>
      </c>
      <c r="AB28" s="42" t="s">
        <v>302</v>
      </c>
      <c r="AC28" s="42"/>
      <c r="AD28" s="49"/>
      <c r="AE28" s="25">
        <f t="shared" si="4"/>
        <v>0</v>
      </c>
      <c r="AF28" s="26" t="s">
        <v>7</v>
      </c>
      <c r="AG28" s="27">
        <f t="shared" si="5"/>
        <v>3</v>
      </c>
      <c r="AJ28" s="124">
        <f>A26</f>
        <v>15</v>
      </c>
      <c r="AK28" s="124">
        <f>A30</f>
        <v>35</v>
      </c>
    </row>
    <row r="29" spans="1:37" ht="13.8" thickBot="1">
      <c r="A29" s="217"/>
      <c r="B29" s="223"/>
      <c r="C29" s="38" t="str">
        <f>IF(A28&gt;0,IF(VLOOKUP(A28,seznam!$A$2:$C$129,2)&gt;0,VLOOKUP(A28,seznam!$A$2:$C$129,2),"------"),"------")</f>
        <v>Kopřivová Eliška</v>
      </c>
      <c r="D29" s="203"/>
      <c r="E29" s="203"/>
      <c r="F29" s="204"/>
      <c r="G29" s="183"/>
      <c r="H29" s="203"/>
      <c r="I29" s="204"/>
      <c r="J29" s="212"/>
      <c r="K29" s="213"/>
      <c r="L29" s="214"/>
      <c r="M29" s="183"/>
      <c r="N29" s="203"/>
      <c r="O29" s="222"/>
      <c r="P29" s="202"/>
      <c r="Q29" s="203"/>
      <c r="R29" s="204"/>
      <c r="S29" s="205"/>
      <c r="T29" s="206"/>
      <c r="V29" s="8">
        <v>6</v>
      </c>
      <c r="W29" s="12" t="str">
        <f>C29</f>
        <v>Kopřivová Eliška</v>
      </c>
      <c r="X29" s="19" t="s">
        <v>10</v>
      </c>
      <c r="Y29" s="15" t="str">
        <f>C25</f>
        <v>Krištof Martin</v>
      </c>
      <c r="Z29" s="46" t="s">
        <v>310</v>
      </c>
      <c r="AA29" s="47" t="s">
        <v>297</v>
      </c>
      <c r="AB29" s="47" t="s">
        <v>307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4">
        <f>A28</f>
        <v>10</v>
      </c>
      <c r="AK29" s="124">
        <f>A24</f>
        <v>3</v>
      </c>
    </row>
    <row r="30" spans="1:37">
      <c r="A30" s="217">
        <v>35</v>
      </c>
      <c r="B30" s="219">
        <v>4</v>
      </c>
      <c r="C30" s="41" t="str">
        <f>IF(A30&gt;0,IF(VLOOKUP(A30,seznam!$A$2:$C$129,3)&gt;0,VLOOKUP(A30,seznam!$A$2:$C$129,3),"------"),"------")</f>
        <v>MS Brno</v>
      </c>
      <c r="D30" s="192">
        <f>O24</f>
        <v>0</v>
      </c>
      <c r="E30" s="192" t="str">
        <f>N24</f>
        <v>:</v>
      </c>
      <c r="F30" s="194">
        <f>M24</f>
        <v>3</v>
      </c>
      <c r="G30" s="182">
        <f>O26</f>
        <v>3</v>
      </c>
      <c r="H30" s="192" t="str">
        <f>N26</f>
        <v>:</v>
      </c>
      <c r="I30" s="194">
        <f>M26</f>
        <v>0</v>
      </c>
      <c r="J30" s="182">
        <f>O28</f>
        <v>3</v>
      </c>
      <c r="K30" s="192" t="str">
        <f>N28</f>
        <v>:</v>
      </c>
      <c r="L30" s="194">
        <f>M28</f>
        <v>1</v>
      </c>
      <c r="M30" s="184"/>
      <c r="N30" s="185"/>
      <c r="O30" s="186"/>
      <c r="P30" s="190">
        <f>D30+G30+J30</f>
        <v>6</v>
      </c>
      <c r="Q30" s="192" t="s">
        <v>7</v>
      </c>
      <c r="R30" s="194">
        <f>F30+I30+L30</f>
        <v>4</v>
      </c>
      <c r="S30" s="196">
        <f>IF(D30&gt;F30,2,IF(AND(D30&lt;F30,E30=":"),1,0))+IF(G30&gt;I30,2,IF(AND(G30&lt;I30,H30=":"),1,0))+IF(J30&gt;L30,2,IF(AND(J30&lt;L30,K30=":"),1,0))</f>
        <v>5</v>
      </c>
      <c r="T30" s="198" t="s">
        <v>314</v>
      </c>
    </row>
    <row r="31" spans="1:37" ht="13.8" thickBot="1">
      <c r="A31" s="218"/>
      <c r="B31" s="220"/>
      <c r="C31" s="39" t="str">
        <f>IF(A30&gt;0,IF(VLOOKUP(A30,seznam!$A$2:$C$129,2)&gt;0,VLOOKUP(A30,seznam!$A$2:$C$129,2),"------"),"------")</f>
        <v>Gholamzadeh Ali</v>
      </c>
      <c r="D31" s="193"/>
      <c r="E31" s="193"/>
      <c r="F31" s="195"/>
      <c r="G31" s="200"/>
      <c r="H31" s="193"/>
      <c r="I31" s="195"/>
      <c r="J31" s="200"/>
      <c r="K31" s="193"/>
      <c r="L31" s="195"/>
      <c r="M31" s="187"/>
      <c r="N31" s="188"/>
      <c r="O31" s="189"/>
      <c r="P31" s="191"/>
      <c r="Q31" s="193"/>
      <c r="R31" s="195"/>
      <c r="S31" s="197"/>
      <c r="T31" s="199"/>
    </row>
    <row r="32" spans="1:37" ht="13.8" thickBot="1"/>
    <row r="33" spans="1:37" ht="13.8" thickBot="1">
      <c r="A33" s="97" t="s">
        <v>2</v>
      </c>
      <c r="B33" s="233" t="s">
        <v>13</v>
      </c>
      <c r="C33" s="234"/>
      <c r="D33" s="235">
        <v>1</v>
      </c>
      <c r="E33" s="236"/>
      <c r="F33" s="237"/>
      <c r="G33" s="238">
        <v>2</v>
      </c>
      <c r="H33" s="236"/>
      <c r="I33" s="237"/>
      <c r="J33" s="238">
        <v>3</v>
      </c>
      <c r="K33" s="236"/>
      <c r="L33" s="237"/>
      <c r="M33" s="238">
        <v>4</v>
      </c>
      <c r="N33" s="236"/>
      <c r="O33" s="239"/>
      <c r="P33" s="235" t="s">
        <v>4</v>
      </c>
      <c r="Q33" s="240"/>
      <c r="R33" s="241"/>
      <c r="S33" s="5" t="s">
        <v>5</v>
      </c>
      <c r="T33" s="4" t="s">
        <v>6</v>
      </c>
    </row>
    <row r="34" spans="1:37">
      <c r="A34" s="228">
        <v>4</v>
      </c>
      <c r="B34" s="229">
        <v>1</v>
      </c>
      <c r="C34" s="40" t="str">
        <f>IF(A34&gt;0,IF(VLOOKUP(A34,seznam!$A$2:$C$129,3)&gt;0,VLOOKUP(A34,seznam!$A$2:$C$129,3),"------"),"------")</f>
        <v>MS Brno</v>
      </c>
      <c r="D34" s="230"/>
      <c r="E34" s="231"/>
      <c r="F34" s="232"/>
      <c r="G34" s="224">
        <f>AE37</f>
        <v>3</v>
      </c>
      <c r="H34" s="225" t="str">
        <f>AF37</f>
        <v>:</v>
      </c>
      <c r="I34" s="226">
        <f>AG37</f>
        <v>0</v>
      </c>
      <c r="J34" s="224">
        <f>AG39</f>
        <v>3</v>
      </c>
      <c r="K34" s="225" t="str">
        <f>AF39</f>
        <v>:</v>
      </c>
      <c r="L34" s="226">
        <f>AE39</f>
        <v>1</v>
      </c>
      <c r="M34" s="224">
        <f>AE34</f>
        <v>3</v>
      </c>
      <c r="N34" s="225" t="str">
        <f>AF34</f>
        <v>:</v>
      </c>
      <c r="O34" s="227">
        <f>AG34</f>
        <v>0</v>
      </c>
      <c r="P34" s="215">
        <f>G34+J34+M34</f>
        <v>9</v>
      </c>
      <c r="Q34" s="225" t="s">
        <v>7</v>
      </c>
      <c r="R34" s="242">
        <f>I34+L34+O34</f>
        <v>1</v>
      </c>
      <c r="S34" s="243">
        <f>IF(G34&gt;I34,2,IF(AND(G34&lt;I34,H34=":"),1,0))+IF(J34&gt;L34,2,IF(AND(J34&lt;L34,K34=":"),1,0))+IF(M34&gt;O34,2,IF(AND(M34&lt;O34,N34=":"),1,0))</f>
        <v>6</v>
      </c>
      <c r="T34" s="216" t="s">
        <v>313</v>
      </c>
      <c r="V34" s="6">
        <v>1</v>
      </c>
      <c r="W34" s="10" t="str">
        <f>C35</f>
        <v>Vokřínek Petr</v>
      </c>
      <c r="X34" s="16" t="s">
        <v>10</v>
      </c>
      <c r="Y34" s="13" t="str">
        <f>C41</f>
        <v>Macánek Martin</v>
      </c>
      <c r="Z34" s="43" t="s">
        <v>294</v>
      </c>
      <c r="AA34" s="44" t="s">
        <v>292</v>
      </c>
      <c r="AB34" s="44" t="s">
        <v>238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4">
        <f>A34</f>
        <v>4</v>
      </c>
      <c r="AK34" s="124">
        <f>A40</f>
        <v>21</v>
      </c>
    </row>
    <row r="35" spans="1:37">
      <c r="A35" s="217"/>
      <c r="B35" s="223"/>
      <c r="C35" s="96" t="str">
        <f>IF(A34&gt;0,IF(VLOOKUP(A34,seznam!$A$2:$C$129,2)&gt;0,VLOOKUP(A34,seznam!$A$2:$C$129,2),"------"),"------")</f>
        <v>Vokřínek Petr</v>
      </c>
      <c r="D35" s="213"/>
      <c r="E35" s="213"/>
      <c r="F35" s="214"/>
      <c r="G35" s="183"/>
      <c r="H35" s="203"/>
      <c r="I35" s="204"/>
      <c r="J35" s="183"/>
      <c r="K35" s="203"/>
      <c r="L35" s="204"/>
      <c r="M35" s="183"/>
      <c r="N35" s="203"/>
      <c r="O35" s="222"/>
      <c r="P35" s="202"/>
      <c r="Q35" s="203"/>
      <c r="R35" s="204"/>
      <c r="S35" s="205"/>
      <c r="T35" s="206"/>
      <c r="V35" s="7">
        <v>2</v>
      </c>
      <c r="W35" s="11" t="str">
        <f>C37</f>
        <v>Topinka Ondřej</v>
      </c>
      <c r="X35" s="17" t="s">
        <v>10</v>
      </c>
      <c r="Y35" s="14" t="str">
        <f>C39</f>
        <v>Ratajský Martin</v>
      </c>
      <c r="Z35" s="45" t="s">
        <v>289</v>
      </c>
      <c r="AA35" s="42" t="s">
        <v>302</v>
      </c>
      <c r="AB35" s="42" t="s">
        <v>303</v>
      </c>
      <c r="AC35" s="42" t="s">
        <v>304</v>
      </c>
      <c r="AD35" s="49"/>
      <c r="AE35" s="25">
        <f t="shared" si="6"/>
        <v>1</v>
      </c>
      <c r="AF35" s="26" t="s">
        <v>7</v>
      </c>
      <c r="AG35" s="27">
        <f t="shared" si="7"/>
        <v>3</v>
      </c>
      <c r="AJ35" s="124">
        <f>A36</f>
        <v>16</v>
      </c>
      <c r="AK35" s="124">
        <f>A38</f>
        <v>9</v>
      </c>
    </row>
    <row r="36" spans="1:37">
      <c r="A36" s="217">
        <v>16</v>
      </c>
      <c r="B36" s="219">
        <v>2</v>
      </c>
      <c r="C36" s="41" t="str">
        <f>IF(A36&gt;0,IF(VLOOKUP(A36,seznam!$A$2:$C$129,3)&gt;0,VLOOKUP(A36,seznam!$A$2:$C$129,3),"------"),"------")</f>
        <v>Agrotec Hustopeče</v>
      </c>
      <c r="D36" s="192">
        <f>I34</f>
        <v>0</v>
      </c>
      <c r="E36" s="192" t="str">
        <f>H34</f>
        <v>:</v>
      </c>
      <c r="F36" s="194">
        <f>G34</f>
        <v>3</v>
      </c>
      <c r="G36" s="210"/>
      <c r="H36" s="185"/>
      <c r="I36" s="211"/>
      <c r="J36" s="182">
        <f>AE35</f>
        <v>1</v>
      </c>
      <c r="K36" s="192" t="str">
        <f>AF35</f>
        <v>:</v>
      </c>
      <c r="L36" s="194">
        <f>AG35</f>
        <v>3</v>
      </c>
      <c r="M36" s="182">
        <f>AE38</f>
        <v>2</v>
      </c>
      <c r="N36" s="192" t="str">
        <f>AF38</f>
        <v>:</v>
      </c>
      <c r="O36" s="221">
        <f>AG38</f>
        <v>3</v>
      </c>
      <c r="P36" s="201">
        <f>D36+J36+M36</f>
        <v>3</v>
      </c>
      <c r="Q36" s="192" t="s">
        <v>7</v>
      </c>
      <c r="R36" s="194">
        <f>F36+L36+O36</f>
        <v>9</v>
      </c>
      <c r="S36" s="196">
        <f>IF(D36&gt;F36,2,IF(AND(D36&lt;F36,E36=":"),1,0))+IF(J36&gt;L36,2,IF(AND(J36&lt;L36,K36=":"),1,0))+IF(M36&gt;O36,2,IF(AND(M36&lt;O36,N36=":"),1,0))</f>
        <v>3</v>
      </c>
      <c r="T36" s="198" t="s">
        <v>316</v>
      </c>
      <c r="V36" s="7">
        <v>3</v>
      </c>
      <c r="W36" s="11" t="str">
        <f>C41</f>
        <v>Macánek Martin</v>
      </c>
      <c r="X36" s="18" t="s">
        <v>10</v>
      </c>
      <c r="Y36" s="14" t="str">
        <f>C39</f>
        <v>Ratajský Martin</v>
      </c>
      <c r="Z36" s="45" t="s">
        <v>304</v>
      </c>
      <c r="AA36" s="42" t="s">
        <v>302</v>
      </c>
      <c r="AB36" s="42" t="s">
        <v>237</v>
      </c>
      <c r="AC36" s="42" t="s">
        <v>290</v>
      </c>
      <c r="AD36" s="49" t="s">
        <v>305</v>
      </c>
      <c r="AE36" s="25">
        <f t="shared" si="6"/>
        <v>2</v>
      </c>
      <c r="AF36" s="26" t="s">
        <v>7</v>
      </c>
      <c r="AG36" s="27">
        <f t="shared" si="7"/>
        <v>3</v>
      </c>
      <c r="AJ36" s="124">
        <f>A40</f>
        <v>21</v>
      </c>
      <c r="AK36" s="124">
        <f>A38</f>
        <v>9</v>
      </c>
    </row>
    <row r="37" spans="1:37">
      <c r="A37" s="217"/>
      <c r="B37" s="223"/>
      <c r="C37" s="38" t="str">
        <f>IF(A36&gt;0,IF(VLOOKUP(A36,seznam!$A$2:$C$129,2)&gt;0,VLOOKUP(A36,seznam!$A$2:$C$129,2),"------"),"------")</f>
        <v>Topinka Ondřej</v>
      </c>
      <c r="D37" s="203"/>
      <c r="E37" s="203"/>
      <c r="F37" s="204"/>
      <c r="G37" s="212"/>
      <c r="H37" s="213"/>
      <c r="I37" s="214"/>
      <c r="J37" s="183"/>
      <c r="K37" s="203"/>
      <c r="L37" s="204"/>
      <c r="M37" s="183"/>
      <c r="N37" s="203"/>
      <c r="O37" s="222"/>
      <c r="P37" s="207"/>
      <c r="Q37" s="208"/>
      <c r="R37" s="209"/>
      <c r="S37" s="205"/>
      <c r="T37" s="206"/>
      <c r="V37" s="7">
        <v>4</v>
      </c>
      <c r="W37" s="11" t="str">
        <f>C35</f>
        <v>Vokřínek Petr</v>
      </c>
      <c r="X37" s="17" t="s">
        <v>10</v>
      </c>
      <c r="Y37" s="14" t="str">
        <f>C37</f>
        <v>Topinka Ondřej</v>
      </c>
      <c r="Z37" s="45" t="s">
        <v>239</v>
      </c>
      <c r="AA37" s="42" t="s">
        <v>293</v>
      </c>
      <c r="AB37" s="42" t="s">
        <v>291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4">
        <f>A34</f>
        <v>4</v>
      </c>
      <c r="AK37" s="124">
        <f>A36</f>
        <v>16</v>
      </c>
    </row>
    <row r="38" spans="1:37">
      <c r="A38" s="217">
        <v>9</v>
      </c>
      <c r="B38" s="219">
        <v>3</v>
      </c>
      <c r="C38" s="41" t="str">
        <f>IF(A38&gt;0,IF(VLOOKUP(A38,seznam!$A$2:$C$129,3)&gt;0,VLOOKUP(A38,seznam!$A$2:$C$129,3),"------"),"------")</f>
        <v>KST Olomouc</v>
      </c>
      <c r="D38" s="192">
        <f>L34</f>
        <v>1</v>
      </c>
      <c r="E38" s="192" t="str">
        <f>K34</f>
        <v>:</v>
      </c>
      <c r="F38" s="194">
        <f>J34</f>
        <v>3</v>
      </c>
      <c r="G38" s="182">
        <f>L36</f>
        <v>3</v>
      </c>
      <c r="H38" s="192" t="str">
        <f>K36</f>
        <v>:</v>
      </c>
      <c r="I38" s="194">
        <f>J36</f>
        <v>1</v>
      </c>
      <c r="J38" s="210"/>
      <c r="K38" s="185"/>
      <c r="L38" s="211"/>
      <c r="M38" s="182">
        <f>AG36</f>
        <v>3</v>
      </c>
      <c r="N38" s="192" t="str">
        <f>AF36</f>
        <v>:</v>
      </c>
      <c r="O38" s="221">
        <f>AE36</f>
        <v>2</v>
      </c>
      <c r="P38" s="201">
        <f>D38+G38+M38</f>
        <v>7</v>
      </c>
      <c r="Q38" s="192" t="s">
        <v>7</v>
      </c>
      <c r="R38" s="194">
        <f>F38+I38+O38</f>
        <v>6</v>
      </c>
      <c r="S38" s="196">
        <f>IF(D38&gt;F38,2,IF(AND(D38&lt;F38,E38=":"),1,0))+IF(G38&gt;I38,2,IF(AND(G38&lt;I38,H38=":"),1,0))+IF(M38&gt;O38,2,IF(AND(M38&lt;O38,N38=":"),1,0))</f>
        <v>5</v>
      </c>
      <c r="T38" s="198" t="s">
        <v>314</v>
      </c>
      <c r="V38" s="7">
        <v>5</v>
      </c>
      <c r="W38" s="11" t="str">
        <f>C37</f>
        <v>Topinka Ondřej</v>
      </c>
      <c r="X38" s="17" t="s">
        <v>10</v>
      </c>
      <c r="Y38" s="14" t="str">
        <f>C41</f>
        <v>Macánek Martin</v>
      </c>
      <c r="Z38" s="45" t="s">
        <v>307</v>
      </c>
      <c r="AA38" s="42" t="s">
        <v>297</v>
      </c>
      <c r="AB38" s="42" t="s">
        <v>293</v>
      </c>
      <c r="AC38" s="42" t="s">
        <v>238</v>
      </c>
      <c r="AD38" s="49" t="s">
        <v>297</v>
      </c>
      <c r="AE38" s="25">
        <f t="shared" si="6"/>
        <v>2</v>
      </c>
      <c r="AF38" s="26" t="s">
        <v>7</v>
      </c>
      <c r="AG38" s="27">
        <f t="shared" si="7"/>
        <v>3</v>
      </c>
      <c r="AJ38" s="124">
        <f>A36</f>
        <v>16</v>
      </c>
      <c r="AK38" s="124">
        <f>A40</f>
        <v>21</v>
      </c>
    </row>
    <row r="39" spans="1:37" ht="13.8" thickBot="1">
      <c r="A39" s="217"/>
      <c r="B39" s="223"/>
      <c r="C39" s="38" t="str">
        <f>IF(A38&gt;0,IF(VLOOKUP(A38,seznam!$A$2:$C$129,2)&gt;0,VLOOKUP(A38,seznam!$A$2:$C$129,2),"------"),"------")</f>
        <v>Ratajský Martin</v>
      </c>
      <c r="D39" s="203"/>
      <c r="E39" s="203"/>
      <c r="F39" s="204"/>
      <c r="G39" s="183"/>
      <c r="H39" s="203"/>
      <c r="I39" s="204"/>
      <c r="J39" s="212"/>
      <c r="K39" s="213"/>
      <c r="L39" s="214"/>
      <c r="M39" s="183"/>
      <c r="N39" s="203"/>
      <c r="O39" s="222"/>
      <c r="P39" s="202"/>
      <c r="Q39" s="203"/>
      <c r="R39" s="204"/>
      <c r="S39" s="205"/>
      <c r="T39" s="206"/>
      <c r="V39" s="8">
        <v>6</v>
      </c>
      <c r="W39" s="12" t="str">
        <f>C39</f>
        <v>Ratajský Martin</v>
      </c>
      <c r="X39" s="19" t="s">
        <v>10</v>
      </c>
      <c r="Y39" s="15" t="str">
        <f>C35</f>
        <v>Vokřínek Petr</v>
      </c>
      <c r="Z39" s="46" t="s">
        <v>302</v>
      </c>
      <c r="AA39" s="47" t="s">
        <v>303</v>
      </c>
      <c r="AB39" s="47" t="s">
        <v>238</v>
      </c>
      <c r="AC39" s="47" t="s">
        <v>299</v>
      </c>
      <c r="AD39" s="50"/>
      <c r="AE39" s="28">
        <f t="shared" si="6"/>
        <v>1</v>
      </c>
      <c r="AF39" s="29" t="s">
        <v>7</v>
      </c>
      <c r="AG39" s="30">
        <f t="shared" si="7"/>
        <v>3</v>
      </c>
      <c r="AJ39" s="124">
        <f>A38</f>
        <v>9</v>
      </c>
      <c r="AK39" s="124">
        <f>A34</f>
        <v>4</v>
      </c>
    </row>
    <row r="40" spans="1:37">
      <c r="A40" s="217">
        <v>21</v>
      </c>
      <c r="B40" s="219">
        <v>4</v>
      </c>
      <c r="C40" s="41" t="str">
        <f>IF(A40&gt;0,IF(VLOOKUP(A40,seznam!$A$2:$C$129,3)&gt;0,VLOOKUP(A40,seznam!$A$2:$C$129,3),"------"),"------")</f>
        <v>SKST Hodonín</v>
      </c>
      <c r="D40" s="192">
        <f>O34</f>
        <v>0</v>
      </c>
      <c r="E40" s="192" t="str">
        <f>N34</f>
        <v>:</v>
      </c>
      <c r="F40" s="194">
        <f>M34</f>
        <v>3</v>
      </c>
      <c r="G40" s="182">
        <f>O36</f>
        <v>3</v>
      </c>
      <c r="H40" s="192" t="str">
        <f>N36</f>
        <v>:</v>
      </c>
      <c r="I40" s="194">
        <f>M36</f>
        <v>2</v>
      </c>
      <c r="J40" s="182">
        <f>O38</f>
        <v>2</v>
      </c>
      <c r="K40" s="192" t="str">
        <f>N38</f>
        <v>:</v>
      </c>
      <c r="L40" s="194">
        <f>M38</f>
        <v>3</v>
      </c>
      <c r="M40" s="184"/>
      <c r="N40" s="185"/>
      <c r="O40" s="186"/>
      <c r="P40" s="190">
        <f>D40+G40+J40</f>
        <v>5</v>
      </c>
      <c r="Q40" s="192" t="s">
        <v>7</v>
      </c>
      <c r="R40" s="194">
        <f>F40+I40+L40</f>
        <v>8</v>
      </c>
      <c r="S40" s="196">
        <f>IF(D40&gt;F40,2,IF(AND(D40&lt;F40,E40=":"),1,0))+IF(G40&gt;I40,2,IF(AND(G40&lt;I40,H40=":"),1,0))+IF(J40&gt;L40,2,IF(AND(J40&lt;L40,K40=":"),1,0))</f>
        <v>4</v>
      </c>
      <c r="T40" s="198" t="s">
        <v>315</v>
      </c>
    </row>
    <row r="41" spans="1:37" ht="13.8" thickBot="1">
      <c r="A41" s="218"/>
      <c r="B41" s="220"/>
      <c r="C41" s="39" t="str">
        <f>IF(A40&gt;0,IF(VLOOKUP(A40,seznam!$A$2:$C$129,2)&gt;0,VLOOKUP(A40,seznam!$A$2:$C$129,2),"------"),"------")</f>
        <v>Macánek Martin</v>
      </c>
      <c r="D41" s="193"/>
      <c r="E41" s="193"/>
      <c r="F41" s="195"/>
      <c r="G41" s="200"/>
      <c r="H41" s="193"/>
      <c r="I41" s="195"/>
      <c r="J41" s="200"/>
      <c r="K41" s="193"/>
      <c r="L41" s="195"/>
      <c r="M41" s="187"/>
      <c r="N41" s="188"/>
      <c r="O41" s="189"/>
      <c r="P41" s="191"/>
      <c r="Q41" s="193"/>
      <c r="R41" s="195"/>
      <c r="S41" s="197"/>
      <c r="T41" s="199"/>
    </row>
    <row r="43" spans="1:37" ht="39.9" customHeight="1">
      <c r="B43" s="178" t="str">
        <f>B1</f>
        <v>BTM B - U13 - 1.stupeň turnaj A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</row>
    <row r="44" spans="1:37" ht="13.8" thickBot="1"/>
    <row r="45" spans="1:37" ht="13.8" thickBot="1">
      <c r="A45" s="97" t="s">
        <v>2</v>
      </c>
      <c r="B45" s="233" t="s">
        <v>14</v>
      </c>
      <c r="C45" s="234"/>
      <c r="D45" s="235">
        <v>1</v>
      </c>
      <c r="E45" s="236"/>
      <c r="F45" s="237"/>
      <c r="G45" s="238">
        <v>2</v>
      </c>
      <c r="H45" s="236"/>
      <c r="I45" s="237"/>
      <c r="J45" s="238">
        <v>3</v>
      </c>
      <c r="K45" s="236"/>
      <c r="L45" s="237"/>
      <c r="M45" s="238">
        <v>4</v>
      </c>
      <c r="N45" s="236"/>
      <c r="O45" s="239"/>
      <c r="P45" s="235" t="s">
        <v>4</v>
      </c>
      <c r="Q45" s="240"/>
      <c r="R45" s="241"/>
      <c r="S45" s="5" t="s">
        <v>5</v>
      </c>
      <c r="T45" s="4" t="s">
        <v>6</v>
      </c>
    </row>
    <row r="46" spans="1:37">
      <c r="A46" s="228">
        <v>5</v>
      </c>
      <c r="B46" s="229">
        <v>1</v>
      </c>
      <c r="C46" s="40" t="str">
        <f>IF(A46&gt;0,IF(VLOOKUP(A46,seznam!$A$2:$C$129,3)&gt;0,VLOOKUP(A46,seznam!$A$2:$C$129,3),"------"),"------")</f>
        <v>Sokol Brno I</v>
      </c>
      <c r="D46" s="230"/>
      <c r="E46" s="231"/>
      <c r="F46" s="232"/>
      <c r="G46" s="224">
        <f>AE49</f>
        <v>3</v>
      </c>
      <c r="H46" s="225" t="str">
        <f>AF49</f>
        <v>:</v>
      </c>
      <c r="I46" s="226">
        <f>AG49</f>
        <v>0</v>
      </c>
      <c r="J46" s="224">
        <f>AG51</f>
        <v>2</v>
      </c>
      <c r="K46" s="225" t="str">
        <f>AF51</f>
        <v>:</v>
      </c>
      <c r="L46" s="226">
        <f>AE51</f>
        <v>3</v>
      </c>
      <c r="M46" s="224">
        <f>AE46</f>
        <v>3</v>
      </c>
      <c r="N46" s="225" t="str">
        <f>AF46</f>
        <v>:</v>
      </c>
      <c r="O46" s="227">
        <f>AG46</f>
        <v>0</v>
      </c>
      <c r="P46" s="215">
        <f>G46+J46+M46</f>
        <v>8</v>
      </c>
      <c r="Q46" s="225" t="s">
        <v>7</v>
      </c>
      <c r="R46" s="242">
        <f>I46+L46+O46</f>
        <v>3</v>
      </c>
      <c r="S46" s="243">
        <f>IF(G46&gt;I46,2,IF(AND(G46&lt;I46,H46=":"),1,0))+IF(J46&gt;L46,2,IF(AND(J46&lt;L46,K46=":"),1,0))+IF(M46&gt;O46,2,IF(AND(M46&lt;O46,N46=":"),1,0))</f>
        <v>5</v>
      </c>
      <c r="T46" s="216" t="s">
        <v>314</v>
      </c>
      <c r="V46" s="6">
        <v>1</v>
      </c>
      <c r="W46" s="10" t="str">
        <f>C47</f>
        <v>Vozdek František</v>
      </c>
      <c r="X46" s="16" t="s">
        <v>10</v>
      </c>
      <c r="Y46" s="13" t="str">
        <f>C53</f>
        <v>Zaoral Milan</v>
      </c>
      <c r="Z46" s="43" t="s">
        <v>291</v>
      </c>
      <c r="AA46" s="44" t="s">
        <v>291</v>
      </c>
      <c r="AB46" s="44" t="s">
        <v>295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4">
        <f>A46</f>
        <v>5</v>
      </c>
      <c r="AK46" s="124">
        <f>A52</f>
        <v>20</v>
      </c>
    </row>
    <row r="47" spans="1:37">
      <c r="A47" s="217"/>
      <c r="B47" s="223"/>
      <c r="C47" s="96" t="str">
        <f>IF(A46&gt;0,IF(VLOOKUP(A46,seznam!$A$2:$C$129,2)&gt;0,VLOOKUP(A46,seznam!$A$2:$C$129,2),"------"),"------")</f>
        <v>Vozdek František</v>
      </c>
      <c r="D47" s="213"/>
      <c r="E47" s="213"/>
      <c r="F47" s="214"/>
      <c r="G47" s="183"/>
      <c r="H47" s="203"/>
      <c r="I47" s="204"/>
      <c r="J47" s="183"/>
      <c r="K47" s="203"/>
      <c r="L47" s="204"/>
      <c r="M47" s="183"/>
      <c r="N47" s="203"/>
      <c r="O47" s="222"/>
      <c r="P47" s="202"/>
      <c r="Q47" s="203"/>
      <c r="R47" s="204"/>
      <c r="S47" s="205"/>
      <c r="T47" s="206"/>
      <c r="V47" s="7">
        <v>2</v>
      </c>
      <c r="W47" s="11" t="str">
        <f>C49</f>
        <v>Oleksíková Lucie</v>
      </c>
      <c r="X47" s="17" t="s">
        <v>10</v>
      </c>
      <c r="Y47" s="14" t="str">
        <f>C51</f>
        <v>Bučková Eliška</v>
      </c>
      <c r="Z47" s="45" t="s">
        <v>299</v>
      </c>
      <c r="AA47" s="42" t="s">
        <v>300</v>
      </c>
      <c r="AB47" s="42" t="s">
        <v>299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4">
        <f>A48</f>
        <v>17</v>
      </c>
      <c r="AK47" s="124">
        <f>A50</f>
        <v>7</v>
      </c>
    </row>
    <row r="48" spans="1:37">
      <c r="A48" s="217">
        <v>17</v>
      </c>
      <c r="B48" s="219">
        <v>2</v>
      </c>
      <c r="C48" s="41" t="str">
        <f>IF(A48&gt;0,IF(VLOOKUP(A48,seznam!$A$2:$C$129,3)&gt;0,VLOOKUP(A48,seznam!$A$2:$C$129,3),"------"),"------")</f>
        <v>MS Brno</v>
      </c>
      <c r="D48" s="192">
        <f>I46</f>
        <v>0</v>
      </c>
      <c r="E48" s="192" t="str">
        <f>H46</f>
        <v>:</v>
      </c>
      <c r="F48" s="194">
        <f>G46</f>
        <v>3</v>
      </c>
      <c r="G48" s="210"/>
      <c r="H48" s="185"/>
      <c r="I48" s="211"/>
      <c r="J48" s="182">
        <f>AE47</f>
        <v>0</v>
      </c>
      <c r="K48" s="192" t="str">
        <f>AF47</f>
        <v>:</v>
      </c>
      <c r="L48" s="194">
        <f>AG47</f>
        <v>3</v>
      </c>
      <c r="M48" s="182">
        <f>AE50</f>
        <v>0</v>
      </c>
      <c r="N48" s="192" t="str">
        <f>AF50</f>
        <v>:</v>
      </c>
      <c r="O48" s="221">
        <f>AG50</f>
        <v>3</v>
      </c>
      <c r="P48" s="201">
        <f>D48+J48+M48</f>
        <v>0</v>
      </c>
      <c r="Q48" s="192" t="s">
        <v>7</v>
      </c>
      <c r="R48" s="194">
        <f>F48+L48+O48</f>
        <v>9</v>
      </c>
      <c r="S48" s="196">
        <f>IF(D48&gt;F48,2,IF(AND(D48&lt;F48,E48=":"),1,0))+IF(J48&gt;L48,2,IF(AND(J48&lt;L48,K48=":"),1,0))+IF(M48&gt;O48,2,IF(AND(M48&lt;O48,N48=":"),1,0))</f>
        <v>3</v>
      </c>
      <c r="T48" s="198" t="s">
        <v>316</v>
      </c>
      <c r="V48" s="7">
        <v>3</v>
      </c>
      <c r="W48" s="11" t="str">
        <f>C53</f>
        <v>Zaoral Milan</v>
      </c>
      <c r="X48" s="18" t="s">
        <v>10</v>
      </c>
      <c r="Y48" s="14" t="str">
        <f>C51</f>
        <v>Bučková Eliška</v>
      </c>
      <c r="Z48" s="45" t="s">
        <v>305</v>
      </c>
      <c r="AA48" s="42" t="s">
        <v>302</v>
      </c>
      <c r="AB48" s="42" t="s">
        <v>304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4">
        <f>A52</f>
        <v>20</v>
      </c>
      <c r="AK48" s="124">
        <f>A50</f>
        <v>7</v>
      </c>
    </row>
    <row r="49" spans="1:37">
      <c r="A49" s="217"/>
      <c r="B49" s="223"/>
      <c r="C49" s="38" t="str">
        <f>IF(A48&gt;0,IF(VLOOKUP(A48,seznam!$A$2:$C$129,2)&gt;0,VLOOKUP(A48,seznam!$A$2:$C$129,2),"------"),"------")</f>
        <v>Oleksíková Lucie</v>
      </c>
      <c r="D49" s="203"/>
      <c r="E49" s="203"/>
      <c r="F49" s="204"/>
      <c r="G49" s="212"/>
      <c r="H49" s="213"/>
      <c r="I49" s="214"/>
      <c r="J49" s="183"/>
      <c r="K49" s="203"/>
      <c r="L49" s="204"/>
      <c r="M49" s="183"/>
      <c r="N49" s="203"/>
      <c r="O49" s="222"/>
      <c r="P49" s="207"/>
      <c r="Q49" s="208"/>
      <c r="R49" s="209"/>
      <c r="S49" s="205"/>
      <c r="T49" s="206"/>
      <c r="V49" s="7">
        <v>4</v>
      </c>
      <c r="W49" s="11" t="str">
        <f>C47</f>
        <v>Vozdek František</v>
      </c>
      <c r="X49" s="17" t="s">
        <v>10</v>
      </c>
      <c r="Y49" s="14" t="str">
        <f>C49</f>
        <v>Oleksíková Lucie</v>
      </c>
      <c r="Z49" s="45" t="s">
        <v>291</v>
      </c>
      <c r="AA49" s="42" t="s">
        <v>237</v>
      </c>
      <c r="AB49" s="42" t="s">
        <v>238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4">
        <f>A46</f>
        <v>5</v>
      </c>
      <c r="AK49" s="124">
        <f>A48</f>
        <v>17</v>
      </c>
    </row>
    <row r="50" spans="1:37">
      <c r="A50" s="217">
        <v>7</v>
      </c>
      <c r="B50" s="219">
        <v>3</v>
      </c>
      <c r="C50" s="41" t="str">
        <f>IF(A50&gt;0,IF(VLOOKUP(A50,seznam!$A$2:$C$129,3)&gt;0,VLOOKUP(A50,seznam!$A$2:$C$129,3),"------"),"------")</f>
        <v>SKST Hodonín</v>
      </c>
      <c r="D50" s="192">
        <f>L46</f>
        <v>3</v>
      </c>
      <c r="E50" s="192" t="str">
        <f>K46</f>
        <v>:</v>
      </c>
      <c r="F50" s="194">
        <f>J46</f>
        <v>2</v>
      </c>
      <c r="G50" s="182">
        <f>L48</f>
        <v>3</v>
      </c>
      <c r="H50" s="192" t="str">
        <f>K48</f>
        <v>:</v>
      </c>
      <c r="I50" s="194">
        <f>J48</f>
        <v>0</v>
      </c>
      <c r="J50" s="210"/>
      <c r="K50" s="185"/>
      <c r="L50" s="211"/>
      <c r="M50" s="182">
        <f>AG48</f>
        <v>3</v>
      </c>
      <c r="N50" s="192" t="str">
        <f>AF48</f>
        <v>:</v>
      </c>
      <c r="O50" s="221">
        <f>AE48</f>
        <v>0</v>
      </c>
      <c r="P50" s="201">
        <f>D50+G50+M50</f>
        <v>9</v>
      </c>
      <c r="Q50" s="192" t="s">
        <v>7</v>
      </c>
      <c r="R50" s="194">
        <f>F50+I50+O50</f>
        <v>2</v>
      </c>
      <c r="S50" s="196">
        <f>IF(D50&gt;F50,2,IF(AND(D50&lt;F50,E50=":"),1,0))+IF(G50&gt;I50,2,IF(AND(G50&lt;I50,H50=":"),1,0))+IF(M50&gt;O50,2,IF(AND(M50&lt;O50,N50=":"),1,0))</f>
        <v>6</v>
      </c>
      <c r="T50" s="198" t="s">
        <v>313</v>
      </c>
      <c r="V50" s="7">
        <v>5</v>
      </c>
      <c r="W50" s="11" t="str">
        <f>C49</f>
        <v>Oleksíková Lucie</v>
      </c>
      <c r="X50" s="17" t="s">
        <v>10</v>
      </c>
      <c r="Y50" s="14" t="str">
        <f>C53</f>
        <v>Zaoral Milan</v>
      </c>
      <c r="Z50" s="45" t="s">
        <v>306</v>
      </c>
      <c r="AA50" s="42" t="s">
        <v>304</v>
      </c>
      <c r="AB50" s="42" t="s">
        <v>296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4">
        <f>A48</f>
        <v>17</v>
      </c>
      <c r="AK50" s="124">
        <f>A52</f>
        <v>20</v>
      </c>
    </row>
    <row r="51" spans="1:37" ht="13.8" thickBot="1">
      <c r="A51" s="217"/>
      <c r="B51" s="223"/>
      <c r="C51" s="38" t="str">
        <f>IF(A50&gt;0,IF(VLOOKUP(A50,seznam!$A$2:$C$129,2)&gt;0,VLOOKUP(A50,seznam!$A$2:$C$129,2),"------"),"------")</f>
        <v>Bučková Eliška</v>
      </c>
      <c r="D51" s="203"/>
      <c r="E51" s="203"/>
      <c r="F51" s="204"/>
      <c r="G51" s="183"/>
      <c r="H51" s="203"/>
      <c r="I51" s="204"/>
      <c r="J51" s="212"/>
      <c r="K51" s="213"/>
      <c r="L51" s="214"/>
      <c r="M51" s="183"/>
      <c r="N51" s="203"/>
      <c r="O51" s="222"/>
      <c r="P51" s="202"/>
      <c r="Q51" s="203"/>
      <c r="R51" s="204"/>
      <c r="S51" s="205"/>
      <c r="T51" s="206"/>
      <c r="V51" s="8">
        <v>6</v>
      </c>
      <c r="W51" s="12" t="str">
        <f>C51</f>
        <v>Bučková Eliška</v>
      </c>
      <c r="X51" s="19" t="s">
        <v>10</v>
      </c>
      <c r="Y51" s="15" t="str">
        <f>C47</f>
        <v>Vozdek František</v>
      </c>
      <c r="Z51" s="46" t="s">
        <v>238</v>
      </c>
      <c r="AA51" s="47" t="s">
        <v>308</v>
      </c>
      <c r="AB51" s="47" t="s">
        <v>299</v>
      </c>
      <c r="AC51" s="47" t="s">
        <v>238</v>
      </c>
      <c r="AD51" s="50" t="s">
        <v>294</v>
      </c>
      <c r="AE51" s="28">
        <f t="shared" si="8"/>
        <v>3</v>
      </c>
      <c r="AF51" s="29" t="s">
        <v>7</v>
      </c>
      <c r="AG51" s="30">
        <f t="shared" si="9"/>
        <v>2</v>
      </c>
      <c r="AJ51" s="124">
        <f>A50</f>
        <v>7</v>
      </c>
      <c r="AK51" s="124">
        <f>A46</f>
        <v>5</v>
      </c>
    </row>
    <row r="52" spans="1:37">
      <c r="A52" s="217">
        <v>20</v>
      </c>
      <c r="B52" s="219">
        <v>4</v>
      </c>
      <c r="C52" s="41" t="str">
        <f>IF(A52&gt;0,IF(VLOOKUP(A52,seznam!$A$2:$C$129,3)&gt;0,VLOOKUP(A52,seznam!$A$2:$C$129,3),"------"),"------")</f>
        <v>KST Vyškov</v>
      </c>
      <c r="D52" s="192">
        <f>O46</f>
        <v>0</v>
      </c>
      <c r="E52" s="192" t="str">
        <f>N46</f>
        <v>:</v>
      </c>
      <c r="F52" s="194">
        <f>M46</f>
        <v>3</v>
      </c>
      <c r="G52" s="182">
        <f>O48</f>
        <v>3</v>
      </c>
      <c r="H52" s="192" t="str">
        <f>N48</f>
        <v>:</v>
      </c>
      <c r="I52" s="194">
        <f>M48</f>
        <v>0</v>
      </c>
      <c r="J52" s="182">
        <f>O50</f>
        <v>0</v>
      </c>
      <c r="K52" s="192" t="str">
        <f>N50</f>
        <v>:</v>
      </c>
      <c r="L52" s="194">
        <f>M50</f>
        <v>3</v>
      </c>
      <c r="M52" s="184"/>
      <c r="N52" s="185"/>
      <c r="O52" s="186"/>
      <c r="P52" s="190">
        <f>D52+G52+J52</f>
        <v>3</v>
      </c>
      <c r="Q52" s="192" t="s">
        <v>7</v>
      </c>
      <c r="R52" s="194">
        <f>F52+I52+L52</f>
        <v>6</v>
      </c>
      <c r="S52" s="196">
        <f>IF(D52&gt;F52,2,IF(AND(D52&lt;F52,E52=":"),1,0))+IF(G52&gt;I52,2,IF(AND(G52&lt;I52,H52=":"),1,0))+IF(J52&gt;L52,2,IF(AND(J52&lt;L52,K52=":"),1,0))</f>
        <v>4</v>
      </c>
      <c r="T52" s="198" t="s">
        <v>315</v>
      </c>
    </row>
    <row r="53" spans="1:37" ht="13.8" thickBot="1">
      <c r="A53" s="218"/>
      <c r="B53" s="220"/>
      <c r="C53" s="39" t="str">
        <f>IF(A52&gt;0,IF(VLOOKUP(A52,seznam!$A$2:$C$129,2)&gt;0,VLOOKUP(A52,seznam!$A$2:$C$129,2),"------"),"------")</f>
        <v>Zaoral Milan</v>
      </c>
      <c r="D53" s="193"/>
      <c r="E53" s="193"/>
      <c r="F53" s="195"/>
      <c r="G53" s="200"/>
      <c r="H53" s="193"/>
      <c r="I53" s="195"/>
      <c r="J53" s="200"/>
      <c r="K53" s="193"/>
      <c r="L53" s="195"/>
      <c r="M53" s="187"/>
      <c r="N53" s="188"/>
      <c r="O53" s="189"/>
      <c r="P53" s="191"/>
      <c r="Q53" s="193"/>
      <c r="R53" s="195"/>
      <c r="S53" s="197"/>
      <c r="T53" s="199"/>
    </row>
    <row r="54" spans="1:37" ht="13.8" thickBot="1"/>
    <row r="55" spans="1:37" ht="13.8" thickBot="1">
      <c r="A55" s="97" t="s">
        <v>2</v>
      </c>
      <c r="B55" s="233" t="s">
        <v>15</v>
      </c>
      <c r="C55" s="234"/>
      <c r="D55" s="235">
        <v>1</v>
      </c>
      <c r="E55" s="236"/>
      <c r="F55" s="237"/>
      <c r="G55" s="238">
        <v>2</v>
      </c>
      <c r="H55" s="236"/>
      <c r="I55" s="237"/>
      <c r="J55" s="238">
        <v>3</v>
      </c>
      <c r="K55" s="236"/>
      <c r="L55" s="237"/>
      <c r="M55" s="238">
        <v>4</v>
      </c>
      <c r="N55" s="236"/>
      <c r="O55" s="239"/>
      <c r="P55" s="235" t="s">
        <v>4</v>
      </c>
      <c r="Q55" s="240"/>
      <c r="R55" s="241"/>
      <c r="S55" s="5" t="s">
        <v>5</v>
      </c>
      <c r="T55" s="4" t="s">
        <v>6</v>
      </c>
    </row>
    <row r="56" spans="1:37">
      <c r="A56" s="228">
        <v>6</v>
      </c>
      <c r="B56" s="229">
        <v>1</v>
      </c>
      <c r="C56" s="40" t="str">
        <f>IF(A56&gt;0,IF(VLOOKUP(A56,seznam!$A$2:$C$129,3)&gt;0,VLOOKUP(A56,seznam!$A$2:$C$129,3),"------"),"------")</f>
        <v>SKST Hodonín</v>
      </c>
      <c r="D56" s="230"/>
      <c r="E56" s="231"/>
      <c r="F56" s="232"/>
      <c r="G56" s="224">
        <f>AE59</f>
        <v>3</v>
      </c>
      <c r="H56" s="225" t="str">
        <f>AF59</f>
        <v>:</v>
      </c>
      <c r="I56" s="226">
        <f>AG59</f>
        <v>1</v>
      </c>
      <c r="J56" s="224">
        <f>AG61</f>
        <v>3</v>
      </c>
      <c r="K56" s="225" t="str">
        <f>AF61</f>
        <v>:</v>
      </c>
      <c r="L56" s="226">
        <f>AE61</f>
        <v>0</v>
      </c>
      <c r="M56" s="224">
        <f>AE56</f>
        <v>3</v>
      </c>
      <c r="N56" s="225" t="str">
        <f>AF56</f>
        <v>:</v>
      </c>
      <c r="O56" s="227">
        <f>AG56</f>
        <v>0</v>
      </c>
      <c r="P56" s="215">
        <f>G56+J56+M56</f>
        <v>9</v>
      </c>
      <c r="Q56" s="225" t="s">
        <v>7</v>
      </c>
      <c r="R56" s="242">
        <f>I56+L56+O56</f>
        <v>1</v>
      </c>
      <c r="S56" s="243">
        <f>IF(G56&gt;I56,2,IF(AND(G56&lt;I56,H56=":"),1,0))+IF(J56&gt;L56,2,IF(AND(J56&lt;L56,K56=":"),1,0))+IF(M56&gt;O56,2,IF(AND(M56&lt;O56,N56=":"),1,0))</f>
        <v>6</v>
      </c>
      <c r="T56" s="216" t="s">
        <v>313</v>
      </c>
      <c r="V56" s="6">
        <v>1</v>
      </c>
      <c r="W56" s="10" t="str">
        <f>C57</f>
        <v>Vyrůbalík Patrik</v>
      </c>
      <c r="X56" s="16" t="s">
        <v>10</v>
      </c>
      <c r="Y56" s="13" t="str">
        <f>C63</f>
        <v>Štěpánek Adam</v>
      </c>
      <c r="Z56" s="43" t="s">
        <v>293</v>
      </c>
      <c r="AA56" s="44" t="s">
        <v>238</v>
      </c>
      <c r="AB56" s="44" t="s">
        <v>237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4">
        <f>A56</f>
        <v>6</v>
      </c>
      <c r="AK56" s="124">
        <f>A62</f>
        <v>19</v>
      </c>
    </row>
    <row r="57" spans="1:37">
      <c r="A57" s="217"/>
      <c r="B57" s="223"/>
      <c r="C57" s="96" t="str">
        <f>IF(A56&gt;0,IF(VLOOKUP(A56,seznam!$A$2:$C$129,2)&gt;0,VLOOKUP(A56,seznam!$A$2:$C$129,2),"------"),"------")</f>
        <v>Vyrůbalík Patrik</v>
      </c>
      <c r="D57" s="213"/>
      <c r="E57" s="213"/>
      <c r="F57" s="214"/>
      <c r="G57" s="183"/>
      <c r="H57" s="203"/>
      <c r="I57" s="204"/>
      <c r="J57" s="183"/>
      <c r="K57" s="203"/>
      <c r="L57" s="204"/>
      <c r="M57" s="183"/>
      <c r="N57" s="203"/>
      <c r="O57" s="222"/>
      <c r="P57" s="202"/>
      <c r="Q57" s="203"/>
      <c r="R57" s="204"/>
      <c r="S57" s="205"/>
      <c r="T57" s="206"/>
      <c r="V57" s="7">
        <v>2</v>
      </c>
      <c r="W57" s="11" t="str">
        <f>C59</f>
        <v>Sedláček Jakub</v>
      </c>
      <c r="X57" s="17" t="s">
        <v>10</v>
      </c>
      <c r="Y57" s="14" t="str">
        <f>C61</f>
        <v>Král Jakub</v>
      </c>
      <c r="Z57" s="45" t="s">
        <v>294</v>
      </c>
      <c r="AA57" s="42" t="s">
        <v>292</v>
      </c>
      <c r="AB57" s="42" t="s">
        <v>297</v>
      </c>
      <c r="AC57" s="42" t="s">
        <v>304</v>
      </c>
      <c r="AD57" s="49" t="s">
        <v>304</v>
      </c>
      <c r="AE57" s="25">
        <f t="shared" si="10"/>
        <v>2</v>
      </c>
      <c r="AF57" s="26" t="s">
        <v>7</v>
      </c>
      <c r="AG57" s="27">
        <f t="shared" si="11"/>
        <v>3</v>
      </c>
      <c r="AJ57" s="124">
        <f>A58</f>
        <v>18</v>
      </c>
      <c r="AK57" s="124">
        <f>A60</f>
        <v>8</v>
      </c>
    </row>
    <row r="58" spans="1:37">
      <c r="A58" s="217">
        <v>18</v>
      </c>
      <c r="B58" s="219">
        <v>2</v>
      </c>
      <c r="C58" s="41" t="str">
        <f>IF(A58&gt;0,IF(VLOOKUP(A58,seznam!$A$2:$C$129,3)&gt;0,VLOOKUP(A58,seznam!$A$2:$C$129,3),"------"),"------")</f>
        <v>Agrotec Hustopeče</v>
      </c>
      <c r="D58" s="192">
        <f>I56</f>
        <v>1</v>
      </c>
      <c r="E58" s="192" t="str">
        <f>H56</f>
        <v>:</v>
      </c>
      <c r="F58" s="194">
        <f>G56</f>
        <v>3</v>
      </c>
      <c r="G58" s="210"/>
      <c r="H58" s="185"/>
      <c r="I58" s="211"/>
      <c r="J58" s="182">
        <f>AE57</f>
        <v>2</v>
      </c>
      <c r="K58" s="192" t="str">
        <f>AF57</f>
        <v>:</v>
      </c>
      <c r="L58" s="194">
        <f>AG57</f>
        <v>3</v>
      </c>
      <c r="M58" s="182">
        <f>AE60</f>
        <v>3</v>
      </c>
      <c r="N58" s="192" t="str">
        <f>AF60</f>
        <v>:</v>
      </c>
      <c r="O58" s="221">
        <f>AG60</f>
        <v>1</v>
      </c>
      <c r="P58" s="201">
        <f>D58+J58+M58</f>
        <v>6</v>
      </c>
      <c r="Q58" s="192" t="s">
        <v>7</v>
      </c>
      <c r="R58" s="194">
        <f>F58+L58+O58</f>
        <v>7</v>
      </c>
      <c r="S58" s="196">
        <f>IF(D58&gt;F58,2,IF(AND(D58&lt;F58,E58=":"),1,0))+IF(J58&gt;L58,2,IF(AND(J58&lt;L58,K58=":"),1,0))+IF(M58&gt;O58,2,IF(AND(M58&lt;O58,N58=":"),1,0))</f>
        <v>4</v>
      </c>
      <c r="T58" s="198" t="s">
        <v>315</v>
      </c>
      <c r="V58" s="7">
        <v>3</v>
      </c>
      <c r="W58" s="11" t="str">
        <f>C63</f>
        <v>Štěpánek Adam</v>
      </c>
      <c r="X58" s="18" t="s">
        <v>10</v>
      </c>
      <c r="Y58" s="14" t="str">
        <f>C61</f>
        <v>Král Jakub</v>
      </c>
      <c r="Z58" s="45" t="s">
        <v>293</v>
      </c>
      <c r="AA58" s="42" t="s">
        <v>303</v>
      </c>
      <c r="AB58" s="42" t="s">
        <v>302</v>
      </c>
      <c r="AC58" s="42" t="s">
        <v>304</v>
      </c>
      <c r="AD58" s="49"/>
      <c r="AE58" s="25">
        <f t="shared" si="10"/>
        <v>1</v>
      </c>
      <c r="AF58" s="26" t="s">
        <v>7</v>
      </c>
      <c r="AG58" s="27">
        <f t="shared" si="11"/>
        <v>3</v>
      </c>
      <c r="AJ58" s="124">
        <f>A62</f>
        <v>19</v>
      </c>
      <c r="AK58" s="124">
        <f>A60</f>
        <v>8</v>
      </c>
    </row>
    <row r="59" spans="1:37">
      <c r="A59" s="217"/>
      <c r="B59" s="223"/>
      <c r="C59" s="38" t="str">
        <f>IF(A58&gt;0,IF(VLOOKUP(A58,seznam!$A$2:$C$129,2)&gt;0,VLOOKUP(A58,seznam!$A$2:$C$129,2),"------"),"------")</f>
        <v>Sedláček Jakub</v>
      </c>
      <c r="D59" s="203"/>
      <c r="E59" s="203"/>
      <c r="F59" s="204"/>
      <c r="G59" s="212"/>
      <c r="H59" s="213"/>
      <c r="I59" s="214"/>
      <c r="J59" s="183"/>
      <c r="K59" s="203"/>
      <c r="L59" s="204"/>
      <c r="M59" s="183"/>
      <c r="N59" s="203"/>
      <c r="O59" s="222"/>
      <c r="P59" s="207"/>
      <c r="Q59" s="208"/>
      <c r="R59" s="209"/>
      <c r="S59" s="205"/>
      <c r="T59" s="206"/>
      <c r="V59" s="7">
        <v>4</v>
      </c>
      <c r="W59" s="11" t="str">
        <f>C57</f>
        <v>Vyrůbalík Patrik</v>
      </c>
      <c r="X59" s="17" t="s">
        <v>10</v>
      </c>
      <c r="Y59" s="14" t="str">
        <f>C59</f>
        <v>Sedláček Jakub</v>
      </c>
      <c r="Z59" s="45" t="s">
        <v>238</v>
      </c>
      <c r="AA59" s="42" t="s">
        <v>308</v>
      </c>
      <c r="AB59" s="42" t="s">
        <v>237</v>
      </c>
      <c r="AC59" s="42" t="s">
        <v>240</v>
      </c>
      <c r="AD59" s="49"/>
      <c r="AE59" s="25">
        <f t="shared" si="10"/>
        <v>3</v>
      </c>
      <c r="AF59" s="26" t="s">
        <v>7</v>
      </c>
      <c r="AG59" s="27">
        <f t="shared" si="11"/>
        <v>1</v>
      </c>
      <c r="AJ59" s="124">
        <f>A56</f>
        <v>6</v>
      </c>
      <c r="AK59" s="124">
        <f>A58</f>
        <v>18</v>
      </c>
    </row>
    <row r="60" spans="1:37">
      <c r="A60" s="217">
        <v>8</v>
      </c>
      <c r="B60" s="219">
        <v>3</v>
      </c>
      <c r="C60" s="41" t="str">
        <f>IF(A60&gt;0,IF(VLOOKUP(A60,seznam!$A$2:$C$129,3)&gt;0,VLOOKUP(A60,seznam!$A$2:$C$129,3),"------"),"------")</f>
        <v>MSK Břeclav</v>
      </c>
      <c r="D60" s="192">
        <f>L56</f>
        <v>0</v>
      </c>
      <c r="E60" s="192" t="str">
        <f>K56</f>
        <v>:</v>
      </c>
      <c r="F60" s="194">
        <f>J56</f>
        <v>3</v>
      </c>
      <c r="G60" s="182">
        <f>L58</f>
        <v>3</v>
      </c>
      <c r="H60" s="192" t="str">
        <f>K58</f>
        <v>:</v>
      </c>
      <c r="I60" s="194">
        <f>J58</f>
        <v>2</v>
      </c>
      <c r="J60" s="210"/>
      <c r="K60" s="185"/>
      <c r="L60" s="211"/>
      <c r="M60" s="182">
        <f>AG58</f>
        <v>3</v>
      </c>
      <c r="N60" s="192" t="str">
        <f>AF58</f>
        <v>:</v>
      </c>
      <c r="O60" s="221">
        <f>AE58</f>
        <v>1</v>
      </c>
      <c r="P60" s="201">
        <f>D60+G60+M60</f>
        <v>6</v>
      </c>
      <c r="Q60" s="192" t="s">
        <v>7</v>
      </c>
      <c r="R60" s="194">
        <f>F60+I60+O60</f>
        <v>6</v>
      </c>
      <c r="S60" s="196">
        <f>IF(D60&gt;F60,2,IF(AND(D60&lt;F60,E60=":"),1,0))+IF(G60&gt;I60,2,IF(AND(G60&lt;I60,H60=":"),1,0))+IF(M60&gt;O60,2,IF(AND(M60&lt;O60,N60=":"),1,0))</f>
        <v>5</v>
      </c>
      <c r="T60" s="198" t="s">
        <v>314</v>
      </c>
      <c r="V60" s="7">
        <v>5</v>
      </c>
      <c r="W60" s="11" t="str">
        <f>C59</f>
        <v>Sedláček Jakub</v>
      </c>
      <c r="X60" s="17" t="s">
        <v>10</v>
      </c>
      <c r="Y60" s="14" t="str">
        <f>C63</f>
        <v>Štěpánek Adam</v>
      </c>
      <c r="Z60" s="45" t="s">
        <v>289</v>
      </c>
      <c r="AA60" s="42" t="s">
        <v>295</v>
      </c>
      <c r="AB60" s="42" t="s">
        <v>307</v>
      </c>
      <c r="AC60" s="42" t="s">
        <v>290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4">
        <f>A58</f>
        <v>18</v>
      </c>
      <c r="AK60" s="124">
        <f>A62</f>
        <v>19</v>
      </c>
    </row>
    <row r="61" spans="1:37" ht="13.8" thickBot="1">
      <c r="A61" s="217"/>
      <c r="B61" s="223"/>
      <c r="C61" s="38" t="str">
        <f>IF(A60&gt;0,IF(VLOOKUP(A60,seznam!$A$2:$C$129,2)&gt;0,VLOOKUP(A60,seznam!$A$2:$C$129,2),"------"),"------")</f>
        <v>Král Jakub</v>
      </c>
      <c r="D61" s="203"/>
      <c r="E61" s="203"/>
      <c r="F61" s="204"/>
      <c r="G61" s="183"/>
      <c r="H61" s="203"/>
      <c r="I61" s="204"/>
      <c r="J61" s="212"/>
      <c r="K61" s="213"/>
      <c r="L61" s="214"/>
      <c r="M61" s="183"/>
      <c r="N61" s="203"/>
      <c r="O61" s="222"/>
      <c r="P61" s="202"/>
      <c r="Q61" s="203"/>
      <c r="R61" s="204"/>
      <c r="S61" s="205"/>
      <c r="T61" s="206"/>
      <c r="V61" s="8">
        <v>6</v>
      </c>
      <c r="W61" s="12" t="str">
        <f>C61</f>
        <v>Král Jakub</v>
      </c>
      <c r="X61" s="19" t="s">
        <v>10</v>
      </c>
      <c r="Y61" s="15" t="str">
        <f>C57</f>
        <v>Vyrůbalík Patrik</v>
      </c>
      <c r="Z61" s="46" t="s">
        <v>303</v>
      </c>
      <c r="AA61" s="47" t="s">
        <v>306</v>
      </c>
      <c r="AB61" s="47" t="s">
        <v>297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4">
        <f>A60</f>
        <v>8</v>
      </c>
      <c r="AK61" s="124">
        <f>A56</f>
        <v>6</v>
      </c>
    </row>
    <row r="62" spans="1:37">
      <c r="A62" s="217">
        <v>19</v>
      </c>
      <c r="B62" s="219">
        <v>4</v>
      </c>
      <c r="C62" s="41" t="str">
        <f>IF(A62&gt;0,IF(VLOOKUP(A62,seznam!$A$2:$C$129,3)&gt;0,VLOOKUP(A62,seznam!$A$2:$C$129,3),"------"),"------")</f>
        <v>KST LVA</v>
      </c>
      <c r="D62" s="192">
        <f>O56</f>
        <v>0</v>
      </c>
      <c r="E62" s="192" t="str">
        <f>N56</f>
        <v>:</v>
      </c>
      <c r="F62" s="194">
        <f>M56</f>
        <v>3</v>
      </c>
      <c r="G62" s="182">
        <f>O58</f>
        <v>1</v>
      </c>
      <c r="H62" s="192" t="str">
        <f>N58</f>
        <v>:</v>
      </c>
      <c r="I62" s="194">
        <f>M58</f>
        <v>3</v>
      </c>
      <c r="J62" s="182">
        <f>O60</f>
        <v>1</v>
      </c>
      <c r="K62" s="192" t="str">
        <f>N60</f>
        <v>:</v>
      </c>
      <c r="L62" s="194">
        <f>M60</f>
        <v>3</v>
      </c>
      <c r="M62" s="184"/>
      <c r="N62" s="185"/>
      <c r="O62" s="186"/>
      <c r="P62" s="190">
        <f>D62+G62+J62</f>
        <v>2</v>
      </c>
      <c r="Q62" s="192" t="s">
        <v>7</v>
      </c>
      <c r="R62" s="194">
        <f>F62+I62+L62</f>
        <v>9</v>
      </c>
      <c r="S62" s="196">
        <f>IF(D62&gt;F62,2,IF(AND(D62&lt;F62,E62=":"),1,0))+IF(G62&gt;I62,2,IF(AND(G62&lt;I62,H62=":"),1,0))+IF(J62&gt;L62,2,IF(AND(J62&lt;L62,K62=":"),1,0))</f>
        <v>3</v>
      </c>
      <c r="T62" s="198" t="s">
        <v>316</v>
      </c>
    </row>
    <row r="63" spans="1:37" ht="13.8" thickBot="1">
      <c r="A63" s="218"/>
      <c r="B63" s="220"/>
      <c r="C63" s="39" t="str">
        <f>IF(A62&gt;0,IF(VLOOKUP(A62,seznam!$A$2:$C$129,2)&gt;0,VLOOKUP(A62,seznam!$A$2:$C$129,2),"------"),"------")</f>
        <v>Štěpánek Adam</v>
      </c>
      <c r="D63" s="193"/>
      <c r="E63" s="193"/>
      <c r="F63" s="195"/>
      <c r="G63" s="200"/>
      <c r="H63" s="193"/>
      <c r="I63" s="195"/>
      <c r="J63" s="200"/>
      <c r="K63" s="193"/>
      <c r="L63" s="195"/>
      <c r="M63" s="187"/>
      <c r="N63" s="188"/>
      <c r="O63" s="189"/>
      <c r="P63" s="191"/>
      <c r="Q63" s="193"/>
      <c r="R63" s="195"/>
      <c r="S63" s="197"/>
      <c r="T63" s="199"/>
    </row>
    <row r="64" spans="1:37" ht="13.8" thickBot="1"/>
    <row r="65" spans="1:37" ht="13.8" thickBot="1">
      <c r="A65" s="97" t="s">
        <v>2</v>
      </c>
      <c r="B65" s="233" t="s">
        <v>16</v>
      </c>
      <c r="C65" s="234"/>
      <c r="D65" s="235">
        <v>1</v>
      </c>
      <c r="E65" s="236"/>
      <c r="F65" s="237"/>
      <c r="G65" s="238">
        <v>2</v>
      </c>
      <c r="H65" s="236"/>
      <c r="I65" s="237"/>
      <c r="J65" s="238">
        <v>3</v>
      </c>
      <c r="K65" s="236"/>
      <c r="L65" s="237"/>
      <c r="M65" s="238">
        <v>4</v>
      </c>
      <c r="N65" s="236"/>
      <c r="O65" s="239"/>
      <c r="P65" s="235" t="s">
        <v>4</v>
      </c>
      <c r="Q65" s="240"/>
      <c r="R65" s="241"/>
      <c r="S65" s="5" t="s">
        <v>5</v>
      </c>
      <c r="T65" s="4" t="s">
        <v>6</v>
      </c>
    </row>
    <row r="66" spans="1:37">
      <c r="A66" s="228"/>
      <c r="B66" s="229">
        <v>1</v>
      </c>
      <c r="C66" s="40" t="str">
        <f>IF(A66&gt;0,IF(VLOOKUP(A66,seznam!$A$2:$C$129,3)&gt;0,VLOOKUP(A66,seznam!$A$2:$C$129,3),"------"),"------")</f>
        <v>------</v>
      </c>
      <c r="D66" s="230"/>
      <c r="E66" s="231"/>
      <c r="F66" s="232"/>
      <c r="G66" s="224">
        <f>AE69</f>
        <v>0</v>
      </c>
      <c r="H66" s="225" t="str">
        <f>AF69</f>
        <v>:</v>
      </c>
      <c r="I66" s="226">
        <f>AG69</f>
        <v>0</v>
      </c>
      <c r="J66" s="224">
        <f>AG71</f>
        <v>0</v>
      </c>
      <c r="K66" s="225" t="str">
        <f>AF71</f>
        <v>:</v>
      </c>
      <c r="L66" s="226">
        <f>AE71</f>
        <v>0</v>
      </c>
      <c r="M66" s="224">
        <f>AE66</f>
        <v>0</v>
      </c>
      <c r="N66" s="225" t="str">
        <f>AF66</f>
        <v>:</v>
      </c>
      <c r="O66" s="227">
        <f>AG66</f>
        <v>0</v>
      </c>
      <c r="P66" s="215">
        <f>G66+J66+M66</f>
        <v>0</v>
      </c>
      <c r="Q66" s="225" t="s">
        <v>7</v>
      </c>
      <c r="R66" s="242">
        <f>I66+L66+O66</f>
        <v>0</v>
      </c>
      <c r="S66" s="243">
        <f>IF(G66&gt;I66,2,IF(AND(G66&lt;I66,H66=":"),1,0))+IF(J66&gt;L66,2,IF(AND(J66&lt;L66,K66=":"),1,0))+IF(M66&gt;O66,2,IF(AND(M66&lt;O66,N66=":"),1,0))</f>
        <v>0</v>
      </c>
      <c r="T66" s="21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4">
        <f>A66</f>
        <v>0</v>
      </c>
      <c r="AK66" s="124">
        <f>A72</f>
        <v>0</v>
      </c>
    </row>
    <row r="67" spans="1:37">
      <c r="A67" s="217"/>
      <c r="B67" s="223"/>
      <c r="C67" s="96" t="str">
        <f>IF(A66&gt;0,IF(VLOOKUP(A66,seznam!$A$2:$C$129,2)&gt;0,VLOOKUP(A66,seznam!$A$2:$C$129,2),"------"),"------")</f>
        <v>------</v>
      </c>
      <c r="D67" s="213"/>
      <c r="E67" s="213"/>
      <c r="F67" s="214"/>
      <c r="G67" s="183"/>
      <c r="H67" s="203"/>
      <c r="I67" s="204"/>
      <c r="J67" s="183"/>
      <c r="K67" s="203"/>
      <c r="L67" s="204"/>
      <c r="M67" s="183"/>
      <c r="N67" s="203"/>
      <c r="O67" s="222"/>
      <c r="P67" s="202"/>
      <c r="Q67" s="203"/>
      <c r="R67" s="204"/>
      <c r="S67" s="205"/>
      <c r="T67" s="206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4">
        <f>A68</f>
        <v>0</v>
      </c>
      <c r="AK67" s="124">
        <f>A70</f>
        <v>0</v>
      </c>
    </row>
    <row r="68" spans="1:37">
      <c r="A68" s="217"/>
      <c r="B68" s="219">
        <v>2</v>
      </c>
      <c r="C68" s="41" t="str">
        <f>IF(A68&gt;0,IF(VLOOKUP(A68,seznam!$A$2:$C$129,3)&gt;0,VLOOKUP(A68,seznam!$A$2:$C$129,3),"------"),"------")</f>
        <v>------</v>
      </c>
      <c r="D68" s="192">
        <f>I66</f>
        <v>0</v>
      </c>
      <c r="E68" s="192" t="str">
        <f>H66</f>
        <v>:</v>
      </c>
      <c r="F68" s="194">
        <f>G66</f>
        <v>0</v>
      </c>
      <c r="G68" s="210"/>
      <c r="H68" s="185"/>
      <c r="I68" s="211"/>
      <c r="J68" s="182">
        <f>AE67</f>
        <v>0</v>
      </c>
      <c r="K68" s="192" t="str">
        <f>AF67</f>
        <v>:</v>
      </c>
      <c r="L68" s="194">
        <f>AG67</f>
        <v>0</v>
      </c>
      <c r="M68" s="182">
        <f>AE70</f>
        <v>0</v>
      </c>
      <c r="N68" s="192" t="str">
        <f>AF70</f>
        <v>:</v>
      </c>
      <c r="O68" s="221">
        <f>AG70</f>
        <v>0</v>
      </c>
      <c r="P68" s="201">
        <f>D68+J68+M68</f>
        <v>0</v>
      </c>
      <c r="Q68" s="192" t="s">
        <v>7</v>
      </c>
      <c r="R68" s="194">
        <f>F68+L68+O68</f>
        <v>0</v>
      </c>
      <c r="S68" s="196">
        <f>IF(D68&gt;F68,2,IF(AND(D68&lt;F68,E68=":"),1,0))+IF(J68&gt;L68,2,IF(AND(J68&lt;L68,K68=":"),1,0))+IF(M68&gt;O68,2,IF(AND(M68&lt;O68,N68=":"),1,0))</f>
        <v>0</v>
      </c>
      <c r="T68" s="19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4">
        <f>A72</f>
        <v>0</v>
      </c>
      <c r="AK68" s="124">
        <f>A70</f>
        <v>0</v>
      </c>
    </row>
    <row r="69" spans="1:37">
      <c r="A69" s="217"/>
      <c r="B69" s="223"/>
      <c r="C69" s="38" t="str">
        <f>IF(A68&gt;0,IF(VLOOKUP(A68,seznam!$A$2:$C$129,2)&gt;0,VLOOKUP(A68,seznam!$A$2:$C$129,2),"------"),"------")</f>
        <v>------</v>
      </c>
      <c r="D69" s="203"/>
      <c r="E69" s="203"/>
      <c r="F69" s="204"/>
      <c r="G69" s="212"/>
      <c r="H69" s="213"/>
      <c r="I69" s="214"/>
      <c r="J69" s="183"/>
      <c r="K69" s="203"/>
      <c r="L69" s="204"/>
      <c r="M69" s="183"/>
      <c r="N69" s="203"/>
      <c r="O69" s="222"/>
      <c r="P69" s="207"/>
      <c r="Q69" s="208"/>
      <c r="R69" s="209"/>
      <c r="S69" s="205"/>
      <c r="T69" s="206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4">
        <f>A66</f>
        <v>0</v>
      </c>
      <c r="AK69" s="124">
        <f>A68</f>
        <v>0</v>
      </c>
    </row>
    <row r="70" spans="1:37">
      <c r="A70" s="217"/>
      <c r="B70" s="219">
        <v>3</v>
      </c>
      <c r="C70" s="41" t="str">
        <f>IF(A70&gt;0,IF(VLOOKUP(A70,seznam!$A$2:$C$129,3)&gt;0,VLOOKUP(A70,seznam!$A$2:$C$129,3),"------"),"------")</f>
        <v>------</v>
      </c>
      <c r="D70" s="192">
        <f>L66</f>
        <v>0</v>
      </c>
      <c r="E70" s="192" t="str">
        <f>K66</f>
        <v>:</v>
      </c>
      <c r="F70" s="194">
        <f>J66</f>
        <v>0</v>
      </c>
      <c r="G70" s="182">
        <f>L68</f>
        <v>0</v>
      </c>
      <c r="H70" s="192" t="str">
        <f>K68</f>
        <v>:</v>
      </c>
      <c r="I70" s="194">
        <f>J68</f>
        <v>0</v>
      </c>
      <c r="J70" s="210"/>
      <c r="K70" s="185"/>
      <c r="L70" s="211"/>
      <c r="M70" s="182">
        <f>AG68</f>
        <v>0</v>
      </c>
      <c r="N70" s="192" t="str">
        <f>AF68</f>
        <v>:</v>
      </c>
      <c r="O70" s="221">
        <f>AE68</f>
        <v>0</v>
      </c>
      <c r="P70" s="201">
        <f>D70+G70+M70</f>
        <v>0</v>
      </c>
      <c r="Q70" s="192" t="s">
        <v>7</v>
      </c>
      <c r="R70" s="194">
        <f>F70+I70+O70</f>
        <v>0</v>
      </c>
      <c r="S70" s="196">
        <f>IF(D70&gt;F70,2,IF(AND(D70&lt;F70,E70=":"),1,0))+IF(G70&gt;I70,2,IF(AND(G70&lt;I70,H70=":"),1,0))+IF(M70&gt;O70,2,IF(AND(M70&lt;O70,N70=":"),1,0))</f>
        <v>0</v>
      </c>
      <c r="T70" s="19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4">
        <f>A68</f>
        <v>0</v>
      </c>
      <c r="AK70" s="124">
        <f>A72</f>
        <v>0</v>
      </c>
    </row>
    <row r="71" spans="1:37" ht="13.8" thickBot="1">
      <c r="A71" s="217"/>
      <c r="B71" s="223"/>
      <c r="C71" s="38" t="str">
        <f>IF(A70&gt;0,IF(VLOOKUP(A70,seznam!$A$2:$C$129,2)&gt;0,VLOOKUP(A70,seznam!$A$2:$C$129,2),"------"),"------")</f>
        <v>------</v>
      </c>
      <c r="D71" s="203"/>
      <c r="E71" s="203"/>
      <c r="F71" s="204"/>
      <c r="G71" s="183"/>
      <c r="H71" s="203"/>
      <c r="I71" s="204"/>
      <c r="J71" s="212"/>
      <c r="K71" s="213"/>
      <c r="L71" s="214"/>
      <c r="M71" s="183"/>
      <c r="N71" s="203"/>
      <c r="O71" s="222"/>
      <c r="P71" s="202"/>
      <c r="Q71" s="203"/>
      <c r="R71" s="204"/>
      <c r="S71" s="205"/>
      <c r="T71" s="206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4">
        <f>A70</f>
        <v>0</v>
      </c>
      <c r="AK71" s="124">
        <f>A66</f>
        <v>0</v>
      </c>
    </row>
    <row r="72" spans="1:37">
      <c r="A72" s="217"/>
      <c r="B72" s="219">
        <v>4</v>
      </c>
      <c r="C72" s="41" t="str">
        <f>IF(A72&gt;0,IF(VLOOKUP(A72,seznam!$A$2:$C$129,3)&gt;0,VLOOKUP(A72,seznam!$A$2:$C$129,3),"------"),"------")</f>
        <v>------</v>
      </c>
      <c r="D72" s="192">
        <f>O66</f>
        <v>0</v>
      </c>
      <c r="E72" s="192" t="str">
        <f>N66</f>
        <v>:</v>
      </c>
      <c r="F72" s="194">
        <f>M66</f>
        <v>0</v>
      </c>
      <c r="G72" s="182">
        <f>O68</f>
        <v>0</v>
      </c>
      <c r="H72" s="192" t="str">
        <f>N68</f>
        <v>:</v>
      </c>
      <c r="I72" s="194">
        <f>M68</f>
        <v>0</v>
      </c>
      <c r="J72" s="182">
        <f>O70</f>
        <v>0</v>
      </c>
      <c r="K72" s="192" t="str">
        <f>N70</f>
        <v>:</v>
      </c>
      <c r="L72" s="194">
        <f>M70</f>
        <v>0</v>
      </c>
      <c r="M72" s="184"/>
      <c r="N72" s="185"/>
      <c r="O72" s="186"/>
      <c r="P72" s="190">
        <f>D72+G72+J72</f>
        <v>0</v>
      </c>
      <c r="Q72" s="192" t="s">
        <v>7</v>
      </c>
      <c r="R72" s="194">
        <f>F72+I72+L72</f>
        <v>0</v>
      </c>
      <c r="S72" s="196">
        <f>IF(D72&gt;F72,2,IF(AND(D72&lt;F72,E72=":"),1,0))+IF(G72&gt;I72,2,IF(AND(G72&lt;I72,H72=":"),1,0))+IF(J72&gt;L72,2,IF(AND(J72&lt;L72,K72=":"),1,0))</f>
        <v>0</v>
      </c>
      <c r="T72" s="198"/>
    </row>
    <row r="73" spans="1:37" ht="13.8" thickBot="1">
      <c r="A73" s="218"/>
      <c r="B73" s="220"/>
      <c r="C73" s="39" t="str">
        <f>IF(A72&gt;0,IF(VLOOKUP(A72,seznam!$A$2:$C$129,2)&gt;0,VLOOKUP(A72,seznam!$A$2:$C$129,2),"------"),"------")</f>
        <v>------</v>
      </c>
      <c r="D73" s="193"/>
      <c r="E73" s="193"/>
      <c r="F73" s="195"/>
      <c r="G73" s="200"/>
      <c r="H73" s="193"/>
      <c r="I73" s="195"/>
      <c r="J73" s="200"/>
      <c r="K73" s="193"/>
      <c r="L73" s="195"/>
      <c r="M73" s="187"/>
      <c r="N73" s="188"/>
      <c r="O73" s="189"/>
      <c r="P73" s="191"/>
      <c r="Q73" s="193"/>
      <c r="R73" s="195"/>
      <c r="S73" s="197"/>
      <c r="T73" s="199"/>
    </row>
    <row r="74" spans="1:37" s="165" customFormat="1" ht="13.8" thickBot="1">
      <c r="A74" s="172"/>
      <c r="B74" s="147"/>
      <c r="C74" s="171"/>
      <c r="D74" s="167"/>
      <c r="E74" s="167"/>
      <c r="F74" s="168"/>
      <c r="G74" s="166"/>
      <c r="H74" s="167"/>
      <c r="I74" s="168"/>
      <c r="J74" s="166"/>
      <c r="K74" s="167"/>
      <c r="L74" s="168"/>
      <c r="M74" s="166"/>
      <c r="N74" s="167"/>
      <c r="O74" s="173"/>
      <c r="P74" s="169"/>
      <c r="Q74" s="167"/>
      <c r="R74" s="168"/>
      <c r="S74" s="174"/>
      <c r="T74" s="175"/>
      <c r="U74" s="2"/>
      <c r="V74" s="2"/>
      <c r="W74" s="9"/>
      <c r="X74" s="3"/>
      <c r="Y74" s="9"/>
      <c r="Z74" s="3"/>
      <c r="AA74" s="3"/>
      <c r="AB74" s="3"/>
      <c r="AC74" s="3"/>
      <c r="AD74" s="3"/>
      <c r="AE74" s="21"/>
      <c r="AF74" s="21"/>
      <c r="AG74" s="21"/>
      <c r="AH74" s="2"/>
    </row>
    <row r="75" spans="1:37" ht="13.8" thickBot="1">
      <c r="A75" s="97" t="s">
        <v>2</v>
      </c>
      <c r="B75" s="233" t="s">
        <v>17</v>
      </c>
      <c r="C75" s="234"/>
      <c r="D75" s="235">
        <v>1</v>
      </c>
      <c r="E75" s="236"/>
      <c r="F75" s="237"/>
      <c r="G75" s="238">
        <v>2</v>
      </c>
      <c r="H75" s="236"/>
      <c r="I75" s="237"/>
      <c r="J75" s="238">
        <v>3</v>
      </c>
      <c r="K75" s="236"/>
      <c r="L75" s="237"/>
      <c r="M75" s="238">
        <v>4</v>
      </c>
      <c r="N75" s="236"/>
      <c r="O75" s="239"/>
      <c r="P75" s="235" t="s">
        <v>4</v>
      </c>
      <c r="Q75" s="240"/>
      <c r="R75" s="241"/>
      <c r="S75" s="5" t="s">
        <v>5</v>
      </c>
      <c r="T75" s="4" t="s">
        <v>6</v>
      </c>
    </row>
    <row r="76" spans="1:37">
      <c r="A76" s="228"/>
      <c r="B76" s="229">
        <v>1</v>
      </c>
      <c r="C76" s="40" t="str">
        <f>IF(A76&gt;0,IF(VLOOKUP(A76,seznam!$A$2:$C$129,3)&gt;0,VLOOKUP(A76,seznam!$A$2:$C$129,3),"------"),"------")</f>
        <v>------</v>
      </c>
      <c r="D76" s="230"/>
      <c r="E76" s="231"/>
      <c r="F76" s="232"/>
      <c r="G76" s="224">
        <f>AE79</f>
        <v>0</v>
      </c>
      <c r="H76" s="225" t="str">
        <f>AF79</f>
        <v>:</v>
      </c>
      <c r="I76" s="226">
        <f>AG79</f>
        <v>0</v>
      </c>
      <c r="J76" s="224">
        <f>AG81</f>
        <v>0</v>
      </c>
      <c r="K76" s="225" t="str">
        <f>AF81</f>
        <v>:</v>
      </c>
      <c r="L76" s="226">
        <f>AE81</f>
        <v>0</v>
      </c>
      <c r="M76" s="224">
        <f>AE76</f>
        <v>0</v>
      </c>
      <c r="N76" s="225" t="str">
        <f>AF76</f>
        <v>:</v>
      </c>
      <c r="O76" s="227">
        <f>AG76</f>
        <v>0</v>
      </c>
      <c r="P76" s="215">
        <f>G76+J76+M76</f>
        <v>0</v>
      </c>
      <c r="Q76" s="225" t="s">
        <v>7</v>
      </c>
      <c r="R76" s="242">
        <f>I76+L76+O76</f>
        <v>0</v>
      </c>
      <c r="S76" s="243">
        <f>IF(G76&gt;I76,2,IF(AND(G76&lt;I76,H76=":"),1,0))+IF(J76&gt;L76,2,IF(AND(J76&lt;L76,K76=":"),1,0))+IF(M76&gt;O76,2,IF(AND(M76&lt;O76,N76=":"),1,0))</f>
        <v>0</v>
      </c>
      <c r="T76" s="21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4">
        <f>A76</f>
        <v>0</v>
      </c>
      <c r="AK76" s="124">
        <f>A82</f>
        <v>0</v>
      </c>
    </row>
    <row r="77" spans="1:37">
      <c r="A77" s="217"/>
      <c r="B77" s="223"/>
      <c r="C77" s="96" t="str">
        <f>IF(A76&gt;0,IF(VLOOKUP(A76,seznam!$A$2:$C$129,2)&gt;0,VLOOKUP(A76,seznam!$A$2:$C$129,2),"------"),"------")</f>
        <v>------</v>
      </c>
      <c r="D77" s="213"/>
      <c r="E77" s="213"/>
      <c r="F77" s="214"/>
      <c r="G77" s="183"/>
      <c r="H77" s="203"/>
      <c r="I77" s="204"/>
      <c r="J77" s="183"/>
      <c r="K77" s="203"/>
      <c r="L77" s="204"/>
      <c r="M77" s="183"/>
      <c r="N77" s="203"/>
      <c r="O77" s="222"/>
      <c r="P77" s="202"/>
      <c r="Q77" s="203"/>
      <c r="R77" s="204"/>
      <c r="S77" s="205"/>
      <c r="T77" s="206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4">
        <f>A78</f>
        <v>0</v>
      </c>
      <c r="AK77" s="124">
        <f>A80</f>
        <v>0</v>
      </c>
    </row>
    <row r="78" spans="1:37">
      <c r="A78" s="217"/>
      <c r="B78" s="219">
        <v>2</v>
      </c>
      <c r="C78" s="41" t="str">
        <f>IF(A78&gt;0,IF(VLOOKUP(A78,seznam!$A$2:$C$129,3)&gt;0,VLOOKUP(A78,seznam!$A$2:$C$129,3),"------"),"------")</f>
        <v>------</v>
      </c>
      <c r="D78" s="192">
        <f>I76</f>
        <v>0</v>
      </c>
      <c r="E78" s="192" t="str">
        <f>H76</f>
        <v>:</v>
      </c>
      <c r="F78" s="194">
        <f>G76</f>
        <v>0</v>
      </c>
      <c r="G78" s="210"/>
      <c r="H78" s="185"/>
      <c r="I78" s="211"/>
      <c r="J78" s="182">
        <f>AE77</f>
        <v>0</v>
      </c>
      <c r="K78" s="192" t="str">
        <f>AF77</f>
        <v>:</v>
      </c>
      <c r="L78" s="194">
        <f>AG77</f>
        <v>0</v>
      </c>
      <c r="M78" s="182">
        <f>AE80</f>
        <v>0</v>
      </c>
      <c r="N78" s="192" t="str">
        <f>AF80</f>
        <v>:</v>
      </c>
      <c r="O78" s="221">
        <f>AG80</f>
        <v>0</v>
      </c>
      <c r="P78" s="201">
        <f>D78+J78+M78</f>
        <v>0</v>
      </c>
      <c r="Q78" s="192" t="s">
        <v>7</v>
      </c>
      <c r="R78" s="194">
        <f>F78+L78+O78</f>
        <v>0</v>
      </c>
      <c r="S78" s="196">
        <f>IF(D78&gt;F78,2,IF(AND(D78&lt;F78,E78=":"),1,0))+IF(J78&gt;L78,2,IF(AND(J78&lt;L78,K78=":"),1,0))+IF(M78&gt;O78,2,IF(AND(M78&lt;O78,N78=":"),1,0))</f>
        <v>0</v>
      </c>
      <c r="T78" s="19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4">
        <f>A82</f>
        <v>0</v>
      </c>
      <c r="AK78" s="124">
        <f>A80</f>
        <v>0</v>
      </c>
    </row>
    <row r="79" spans="1:37">
      <c r="A79" s="217"/>
      <c r="B79" s="223"/>
      <c r="C79" s="38" t="str">
        <f>IF(A78&gt;0,IF(VLOOKUP(A78,seznam!$A$2:$C$129,2)&gt;0,VLOOKUP(A78,seznam!$A$2:$C$129,2),"------"),"------")</f>
        <v>------</v>
      </c>
      <c r="D79" s="203"/>
      <c r="E79" s="203"/>
      <c r="F79" s="204"/>
      <c r="G79" s="212"/>
      <c r="H79" s="213"/>
      <c r="I79" s="214"/>
      <c r="J79" s="183"/>
      <c r="K79" s="203"/>
      <c r="L79" s="204"/>
      <c r="M79" s="183"/>
      <c r="N79" s="203"/>
      <c r="O79" s="222"/>
      <c r="P79" s="207"/>
      <c r="Q79" s="208"/>
      <c r="R79" s="209"/>
      <c r="S79" s="205"/>
      <c r="T79" s="206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4">
        <f>A76</f>
        <v>0</v>
      </c>
      <c r="AK79" s="124">
        <f>A78</f>
        <v>0</v>
      </c>
    </row>
    <row r="80" spans="1:37">
      <c r="A80" s="217"/>
      <c r="B80" s="219">
        <v>3</v>
      </c>
      <c r="C80" s="41" t="str">
        <f>IF(A80&gt;0,IF(VLOOKUP(A80,seznam!$A$2:$C$129,3)&gt;0,VLOOKUP(A80,seznam!$A$2:$C$129,3),"------"),"------")</f>
        <v>------</v>
      </c>
      <c r="D80" s="192">
        <f>L76</f>
        <v>0</v>
      </c>
      <c r="E80" s="192" t="str">
        <f>K76</f>
        <v>:</v>
      </c>
      <c r="F80" s="194">
        <f>J76</f>
        <v>0</v>
      </c>
      <c r="G80" s="182">
        <f>L78</f>
        <v>0</v>
      </c>
      <c r="H80" s="192" t="str">
        <f>K78</f>
        <v>:</v>
      </c>
      <c r="I80" s="194">
        <f>J78</f>
        <v>0</v>
      </c>
      <c r="J80" s="210"/>
      <c r="K80" s="185"/>
      <c r="L80" s="211"/>
      <c r="M80" s="182">
        <f>AG78</f>
        <v>0</v>
      </c>
      <c r="N80" s="192" t="str">
        <f>AF78</f>
        <v>:</v>
      </c>
      <c r="O80" s="221">
        <f>AE78</f>
        <v>0</v>
      </c>
      <c r="P80" s="201">
        <f>D80+G80+M80</f>
        <v>0</v>
      </c>
      <c r="Q80" s="192" t="s">
        <v>7</v>
      </c>
      <c r="R80" s="194">
        <f>F80+I80+O80</f>
        <v>0</v>
      </c>
      <c r="S80" s="196">
        <f>IF(D80&gt;F80,2,IF(AND(D80&lt;F80,E80=":"),1,0))+IF(G80&gt;I80,2,IF(AND(G80&lt;I80,H80=":"),1,0))+IF(M80&gt;O80,2,IF(AND(M80&lt;O80,N80=":"),1,0))</f>
        <v>0</v>
      </c>
      <c r="T80" s="19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4">
        <f>A78</f>
        <v>0</v>
      </c>
      <c r="AK80" s="124">
        <f>A82</f>
        <v>0</v>
      </c>
    </row>
    <row r="81" spans="1:73" ht="13.8" thickBot="1">
      <c r="A81" s="217"/>
      <c r="B81" s="223"/>
      <c r="C81" s="38" t="str">
        <f>IF(A80&gt;0,IF(VLOOKUP(A80,seznam!$A$2:$C$129,2)&gt;0,VLOOKUP(A80,seznam!$A$2:$C$129,2),"------"),"------")</f>
        <v>------</v>
      </c>
      <c r="D81" s="203"/>
      <c r="E81" s="203"/>
      <c r="F81" s="204"/>
      <c r="G81" s="183"/>
      <c r="H81" s="203"/>
      <c r="I81" s="204"/>
      <c r="J81" s="212"/>
      <c r="K81" s="213"/>
      <c r="L81" s="214"/>
      <c r="M81" s="183"/>
      <c r="N81" s="203"/>
      <c r="O81" s="222"/>
      <c r="P81" s="202"/>
      <c r="Q81" s="203"/>
      <c r="R81" s="204"/>
      <c r="S81" s="205"/>
      <c r="T81" s="206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4">
        <f>A80</f>
        <v>0</v>
      </c>
      <c r="AK81" s="124">
        <f>A76</f>
        <v>0</v>
      </c>
    </row>
    <row r="82" spans="1:73">
      <c r="A82" s="217"/>
      <c r="B82" s="219">
        <v>4</v>
      </c>
      <c r="C82" s="41" t="str">
        <f>IF(A82&gt;0,IF(VLOOKUP(A82,seznam!$A$2:$C$129,3)&gt;0,VLOOKUP(A82,seznam!$A$2:$C$129,3),"------"),"------")</f>
        <v>------</v>
      </c>
      <c r="D82" s="192">
        <f>O76</f>
        <v>0</v>
      </c>
      <c r="E82" s="192" t="str">
        <f>N76</f>
        <v>:</v>
      </c>
      <c r="F82" s="194">
        <f>M76</f>
        <v>0</v>
      </c>
      <c r="G82" s="182">
        <f>O78</f>
        <v>0</v>
      </c>
      <c r="H82" s="192" t="str">
        <f>N78</f>
        <v>:</v>
      </c>
      <c r="I82" s="194">
        <f>M78</f>
        <v>0</v>
      </c>
      <c r="J82" s="182">
        <f>O80</f>
        <v>0</v>
      </c>
      <c r="K82" s="192" t="str">
        <f>N80</f>
        <v>:</v>
      </c>
      <c r="L82" s="194">
        <f>M80</f>
        <v>0</v>
      </c>
      <c r="M82" s="184"/>
      <c r="N82" s="185"/>
      <c r="O82" s="186"/>
      <c r="P82" s="190">
        <f>D82+G82+J82</f>
        <v>0</v>
      </c>
      <c r="Q82" s="192" t="s">
        <v>7</v>
      </c>
      <c r="R82" s="194">
        <f>F82+I82+L82</f>
        <v>0</v>
      </c>
      <c r="S82" s="196">
        <f>IF(D82&gt;F82,2,IF(AND(D82&lt;F82,E82=":"),1,0))+IF(G82&gt;I82,2,IF(AND(G82&lt;I82,H82=":"),1,0))+IF(J82&gt;L82,2,IF(AND(J82&lt;L82,K82=":"),1,0))</f>
        <v>0</v>
      </c>
      <c r="T82" s="198"/>
    </row>
    <row r="83" spans="1:73" ht="13.8" thickBot="1">
      <c r="A83" s="218"/>
      <c r="B83" s="220"/>
      <c r="C83" s="39" t="str">
        <f>IF(A82&gt;0,IF(VLOOKUP(A82,seznam!$A$2:$C$129,2)&gt;0,VLOOKUP(A82,seznam!$A$2:$C$129,2),"------"),"------")</f>
        <v>------</v>
      </c>
      <c r="D83" s="193"/>
      <c r="E83" s="193"/>
      <c r="F83" s="195"/>
      <c r="G83" s="200"/>
      <c r="H83" s="193"/>
      <c r="I83" s="195"/>
      <c r="J83" s="200"/>
      <c r="K83" s="193"/>
      <c r="L83" s="195"/>
      <c r="M83" s="187"/>
      <c r="N83" s="188"/>
      <c r="O83" s="189"/>
      <c r="P83" s="191"/>
      <c r="Q83" s="193"/>
      <c r="R83" s="195"/>
      <c r="S83" s="197"/>
      <c r="T83" s="199"/>
    </row>
    <row r="84" spans="1:73" ht="39.9" customHeight="1">
      <c r="B84" s="178" t="s">
        <v>70</v>
      </c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P84" s="178" t="s">
        <v>70</v>
      </c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  <c r="BO84" s="177"/>
      <c r="BP84" s="177"/>
      <c r="BQ84" s="177"/>
      <c r="BR84" s="177"/>
      <c r="BS84" s="177"/>
      <c r="BT84" s="177"/>
      <c r="BU84" s="177"/>
    </row>
    <row r="85" spans="1:73" ht="13.8" thickBot="1"/>
    <row r="86" spans="1:73" ht="13.8" thickBot="1">
      <c r="A86" s="97" t="s">
        <v>2</v>
      </c>
      <c r="B86" s="233" t="s">
        <v>18</v>
      </c>
      <c r="C86" s="234"/>
      <c r="D86" s="235">
        <v>1</v>
      </c>
      <c r="E86" s="236"/>
      <c r="F86" s="237"/>
      <c r="G86" s="238">
        <v>2</v>
      </c>
      <c r="H86" s="236"/>
      <c r="I86" s="237"/>
      <c r="J86" s="238">
        <v>3</v>
      </c>
      <c r="K86" s="236"/>
      <c r="L86" s="237"/>
      <c r="M86" s="238">
        <v>4</v>
      </c>
      <c r="N86" s="236"/>
      <c r="O86" s="239"/>
      <c r="P86" s="235" t="s">
        <v>4</v>
      </c>
      <c r="Q86" s="240"/>
      <c r="R86" s="241"/>
      <c r="S86" s="5" t="s">
        <v>5</v>
      </c>
      <c r="T86" s="4" t="s">
        <v>6</v>
      </c>
    </row>
    <row r="87" spans="1:73">
      <c r="A87" s="228">
        <v>22</v>
      </c>
      <c r="B87" s="229">
        <v>1</v>
      </c>
      <c r="C87" s="40" t="str">
        <f>IF(A87&gt;0,IF(VLOOKUP(A87,seznam!$A$2:$C$129,3)&gt;0,VLOOKUP(A87,seznam!$A$2:$C$129,3),"------"),"------")</f>
        <v>KST Blansko</v>
      </c>
      <c r="D87" s="230"/>
      <c r="E87" s="231"/>
      <c r="F87" s="232"/>
      <c r="G87" s="224">
        <f>AE90</f>
        <v>1</v>
      </c>
      <c r="H87" s="225" t="str">
        <f>AF90</f>
        <v>:</v>
      </c>
      <c r="I87" s="226">
        <f>AG90</f>
        <v>3</v>
      </c>
      <c r="J87" s="224">
        <f>AG92</f>
        <v>3</v>
      </c>
      <c r="K87" s="225" t="str">
        <f>AF92</f>
        <v>:</v>
      </c>
      <c r="L87" s="226">
        <f>AE92</f>
        <v>1</v>
      </c>
      <c r="M87" s="224">
        <f>AE87</f>
        <v>1</v>
      </c>
      <c r="N87" s="225" t="str">
        <f>AF87</f>
        <v>:</v>
      </c>
      <c r="O87" s="227">
        <f>AG87</f>
        <v>3</v>
      </c>
      <c r="P87" s="215">
        <f>G87+J87+M87</f>
        <v>5</v>
      </c>
      <c r="Q87" s="225" t="s">
        <v>7</v>
      </c>
      <c r="R87" s="242">
        <f>I87+L87+O87</f>
        <v>7</v>
      </c>
      <c r="S87" s="243">
        <f>IF(G87&gt;I87,2,IF(AND(G87&lt;I87,H87=":"),1,0))+IF(J87&gt;L87,2,IF(AND(J87&lt;L87,K87=":"),1,0))+IF(M87&gt;O87,2,IF(AND(M87&lt;O87,N87=":"),1,0))</f>
        <v>4</v>
      </c>
      <c r="T87" s="216" t="s">
        <v>315</v>
      </c>
      <c r="V87" s="6">
        <v>1</v>
      </c>
      <c r="W87" s="10" t="str">
        <f>C88</f>
        <v>Krchňáková Viktorie</v>
      </c>
      <c r="X87" s="16" t="s">
        <v>10</v>
      </c>
      <c r="Y87" s="13" t="str">
        <f>C94</f>
        <v>Dusík Jakub</v>
      </c>
      <c r="Z87" s="43" t="s">
        <v>296</v>
      </c>
      <c r="AA87" s="44" t="s">
        <v>238</v>
      </c>
      <c r="AB87" s="44" t="s">
        <v>297</v>
      </c>
      <c r="AC87" s="44" t="s">
        <v>298</v>
      </c>
      <c r="AD87" s="48"/>
      <c r="AE87" s="22">
        <f t="shared" ref="AE87:AE92" si="16">IF(AND(LEN(Z87)&gt;0,MID(Z87,1,1)&lt;&gt;"-"),"1","0")+IF(AND(LEN(AA87)&gt;0,MID(AA87,1,1)&lt;&gt;"-"),"1","0")+IF(AND(LEN(AB87)&gt;0,MID(AB87,1,1)&lt;&gt;"-"),"1","0")+IF(AND(LEN(AC87)&gt;0,MID(AC87,1,1)&lt;&gt;"-"),"1","0")+IF(AND(LEN(AD87)&gt;0,MID(AD87,1,1)&lt;&gt;"-"),"1","0")</f>
        <v>1</v>
      </c>
      <c r="AF87" s="23" t="s">
        <v>7</v>
      </c>
      <c r="AG87" s="24">
        <f t="shared" ref="AG87:AG92" si="17">IF(AND(LEN(Z87)&gt;0,MID(Z87,1,1)="-"),"1","0")+IF(AND(LEN(AA87)&gt;0,MID(AA87,1,1)="-"),"1","0")+IF(AND(LEN(AB87)&gt;0,MID(AB87,1,1)="-"),"1","0")+IF(AND(LEN(AC87)&gt;0,MID(AC87,1,1)="-"),"1","0")+IF(AND(LEN(AD87)&gt;0,MID(AD87,1,1)="-"),"1","0")</f>
        <v>3</v>
      </c>
      <c r="AJ87" s="124">
        <f>A87</f>
        <v>22</v>
      </c>
      <c r="AK87" s="124">
        <f>A93</f>
        <v>51</v>
      </c>
    </row>
    <row r="88" spans="1:73">
      <c r="A88" s="217"/>
      <c r="B88" s="223"/>
      <c r="C88" s="96" t="str">
        <f>IF(A87&gt;0,IF(VLOOKUP(A87,seznam!$A$2:$C$129,2)&gt;0,VLOOKUP(A87,seznam!$A$2:$C$129,2),"------"),"------")</f>
        <v>Krchňáková Viktorie</v>
      </c>
      <c r="D88" s="213"/>
      <c r="E88" s="213"/>
      <c r="F88" s="214"/>
      <c r="G88" s="183"/>
      <c r="H88" s="203"/>
      <c r="I88" s="204"/>
      <c r="J88" s="183"/>
      <c r="K88" s="203"/>
      <c r="L88" s="204"/>
      <c r="M88" s="183"/>
      <c r="N88" s="203"/>
      <c r="O88" s="222"/>
      <c r="P88" s="202"/>
      <c r="Q88" s="203"/>
      <c r="R88" s="204"/>
      <c r="S88" s="205"/>
      <c r="T88" s="206"/>
      <c r="V88" s="7">
        <v>2</v>
      </c>
      <c r="W88" s="11" t="str">
        <f>C90</f>
        <v>Barták Lukáš</v>
      </c>
      <c r="X88" s="17" t="s">
        <v>10</v>
      </c>
      <c r="Y88" s="14" t="str">
        <f>C92</f>
        <v>Nováková Naia</v>
      </c>
      <c r="Z88" s="45" t="s">
        <v>237</v>
      </c>
      <c r="AA88" s="42" t="s">
        <v>291</v>
      </c>
      <c r="AB88" s="42" t="s">
        <v>292</v>
      </c>
      <c r="AC88" s="42"/>
      <c r="AD88" s="49"/>
      <c r="AE88" s="25">
        <f t="shared" si="16"/>
        <v>3</v>
      </c>
      <c r="AF88" s="26" t="s">
        <v>7</v>
      </c>
      <c r="AG88" s="27">
        <f t="shared" si="17"/>
        <v>0</v>
      </c>
      <c r="AJ88" s="124">
        <f>A89</f>
        <v>39</v>
      </c>
      <c r="AK88" s="124">
        <f>A91</f>
        <v>38</v>
      </c>
    </row>
    <row r="89" spans="1:73">
      <c r="A89" s="217">
        <v>39</v>
      </c>
      <c r="B89" s="219">
        <v>2</v>
      </c>
      <c r="C89" s="41" t="str">
        <f>IF(A89&gt;0,IF(VLOOKUP(A89,seznam!$A$2:$C$129,3)&gt;0,VLOOKUP(A89,seznam!$A$2:$C$129,3),"------"),"------")</f>
        <v>KST Kunštát</v>
      </c>
      <c r="D89" s="192">
        <f>I87</f>
        <v>3</v>
      </c>
      <c r="E89" s="192" t="str">
        <f>H87</f>
        <v>:</v>
      </c>
      <c r="F89" s="194">
        <f>G87</f>
        <v>1</v>
      </c>
      <c r="G89" s="210"/>
      <c r="H89" s="185"/>
      <c r="I89" s="211"/>
      <c r="J89" s="182">
        <f>AE88</f>
        <v>3</v>
      </c>
      <c r="K89" s="192" t="str">
        <f>AF88</f>
        <v>:</v>
      </c>
      <c r="L89" s="194">
        <f>AG88</f>
        <v>0</v>
      </c>
      <c r="M89" s="182">
        <f>AE91</f>
        <v>3</v>
      </c>
      <c r="N89" s="192" t="str">
        <f>AF91</f>
        <v>:</v>
      </c>
      <c r="O89" s="221">
        <f>AG91</f>
        <v>2</v>
      </c>
      <c r="P89" s="201">
        <f>D89+J89+M89</f>
        <v>9</v>
      </c>
      <c r="Q89" s="192" t="s">
        <v>7</v>
      </c>
      <c r="R89" s="194">
        <f>F89+L89+O89</f>
        <v>3</v>
      </c>
      <c r="S89" s="196">
        <f>IF(D89&gt;F89,2,IF(AND(D89&lt;F89,E89=":"),1,0))+IF(J89&gt;L89,2,IF(AND(J89&lt;L89,K89=":"),1,0))+IF(M89&gt;O89,2,IF(AND(M89&lt;O89,N89=":"),1,0))</f>
        <v>6</v>
      </c>
      <c r="T89" s="198" t="s">
        <v>313</v>
      </c>
      <c r="V89" s="7">
        <v>3</v>
      </c>
      <c r="W89" s="11" t="str">
        <f>C94</f>
        <v>Dusík Jakub</v>
      </c>
      <c r="X89" s="18" t="s">
        <v>10</v>
      </c>
      <c r="Y89" s="14" t="str">
        <f>C92</f>
        <v>Nováková Naia</v>
      </c>
      <c r="Z89" s="45" t="s">
        <v>291</v>
      </c>
      <c r="AA89" s="42" t="s">
        <v>238</v>
      </c>
      <c r="AB89" s="42" t="s">
        <v>238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4">
        <f>A93</f>
        <v>51</v>
      </c>
      <c r="AK89" s="124">
        <f>A91</f>
        <v>38</v>
      </c>
    </row>
    <row r="90" spans="1:73">
      <c r="A90" s="217"/>
      <c r="B90" s="223"/>
      <c r="C90" s="38" t="str">
        <f>IF(A89&gt;0,IF(VLOOKUP(A89,seznam!$A$2:$C$129,2)&gt;0,VLOOKUP(A89,seznam!$A$2:$C$129,2),"------"),"------")</f>
        <v>Barták Lukáš</v>
      </c>
      <c r="D90" s="203"/>
      <c r="E90" s="203"/>
      <c r="F90" s="204"/>
      <c r="G90" s="212"/>
      <c r="H90" s="213"/>
      <c r="I90" s="214"/>
      <c r="J90" s="183"/>
      <c r="K90" s="203"/>
      <c r="L90" s="204"/>
      <c r="M90" s="183"/>
      <c r="N90" s="203"/>
      <c r="O90" s="222"/>
      <c r="P90" s="207"/>
      <c r="Q90" s="208"/>
      <c r="R90" s="209"/>
      <c r="S90" s="205"/>
      <c r="T90" s="206"/>
      <c r="V90" s="7">
        <v>4</v>
      </c>
      <c r="W90" s="11" t="str">
        <f>C88</f>
        <v>Krchňáková Viktorie</v>
      </c>
      <c r="X90" s="17" t="s">
        <v>10</v>
      </c>
      <c r="Y90" s="14" t="str">
        <f>C90</f>
        <v>Barták Lukáš</v>
      </c>
      <c r="Z90" s="45" t="s">
        <v>302</v>
      </c>
      <c r="AA90" s="42" t="s">
        <v>238</v>
      </c>
      <c r="AB90" s="42" t="s">
        <v>306</v>
      </c>
      <c r="AC90" s="42" t="s">
        <v>307</v>
      </c>
      <c r="AD90" s="49"/>
      <c r="AE90" s="25">
        <f t="shared" si="16"/>
        <v>1</v>
      </c>
      <c r="AF90" s="26" t="s">
        <v>7</v>
      </c>
      <c r="AG90" s="27">
        <f t="shared" si="17"/>
        <v>3</v>
      </c>
      <c r="AJ90" s="124">
        <f>A87</f>
        <v>22</v>
      </c>
      <c r="AK90" s="124">
        <f>A89</f>
        <v>39</v>
      </c>
    </row>
    <row r="91" spans="1:73">
      <c r="A91" s="217">
        <v>38</v>
      </c>
      <c r="B91" s="219">
        <v>3</v>
      </c>
      <c r="C91" s="41" t="str">
        <f>IF(A91&gt;0,IF(VLOOKUP(A91,seznam!$A$2:$C$129,3)&gt;0,VLOOKUP(A91,seznam!$A$2:$C$129,3),"------"),"------")</f>
        <v>SKST Hodonín</v>
      </c>
      <c r="D91" s="192">
        <f>L87</f>
        <v>1</v>
      </c>
      <c r="E91" s="192" t="str">
        <f>K87</f>
        <v>:</v>
      </c>
      <c r="F91" s="194">
        <f>J87</f>
        <v>3</v>
      </c>
      <c r="G91" s="182">
        <f>L89</f>
        <v>0</v>
      </c>
      <c r="H91" s="192" t="str">
        <f>K89</f>
        <v>:</v>
      </c>
      <c r="I91" s="194">
        <f>J89</f>
        <v>3</v>
      </c>
      <c r="J91" s="210"/>
      <c r="K91" s="185"/>
      <c r="L91" s="211"/>
      <c r="M91" s="182">
        <f>AG89</f>
        <v>0</v>
      </c>
      <c r="N91" s="192" t="str">
        <f>AF89</f>
        <v>:</v>
      </c>
      <c r="O91" s="221">
        <f>AE89</f>
        <v>3</v>
      </c>
      <c r="P91" s="201">
        <f>D91+G91+M91</f>
        <v>1</v>
      </c>
      <c r="Q91" s="192" t="s">
        <v>7</v>
      </c>
      <c r="R91" s="194">
        <f>F91+I91+O91</f>
        <v>9</v>
      </c>
      <c r="S91" s="196">
        <f>IF(D91&gt;F91,2,IF(AND(D91&lt;F91,E91=":"),1,0))+IF(G91&gt;I91,2,IF(AND(G91&lt;I91,H91=":"),1,0))+IF(M91&gt;O91,2,IF(AND(M91&lt;O91,N91=":"),1,0))</f>
        <v>3</v>
      </c>
      <c r="T91" s="198" t="s">
        <v>316</v>
      </c>
      <c r="V91" s="7">
        <v>5</v>
      </c>
      <c r="W91" s="11" t="str">
        <f>C90</f>
        <v>Barták Lukáš</v>
      </c>
      <c r="X91" s="17" t="s">
        <v>10</v>
      </c>
      <c r="Y91" s="14" t="str">
        <f>C94</f>
        <v>Dusík Jakub</v>
      </c>
      <c r="Z91" s="45" t="s">
        <v>302</v>
      </c>
      <c r="AA91" s="42" t="s">
        <v>238</v>
      </c>
      <c r="AB91" s="42" t="s">
        <v>238</v>
      </c>
      <c r="AC91" s="42" t="s">
        <v>303</v>
      </c>
      <c r="AD91" s="49" t="s">
        <v>317</v>
      </c>
      <c r="AE91" s="25">
        <f t="shared" si="16"/>
        <v>3</v>
      </c>
      <c r="AF91" s="26" t="s">
        <v>7</v>
      </c>
      <c r="AG91" s="27">
        <f t="shared" si="17"/>
        <v>2</v>
      </c>
      <c r="AJ91" s="124">
        <f>A89</f>
        <v>39</v>
      </c>
      <c r="AK91" s="124">
        <f>A93</f>
        <v>51</v>
      </c>
    </row>
    <row r="92" spans="1:73" ht="13.8" thickBot="1">
      <c r="A92" s="217"/>
      <c r="B92" s="223"/>
      <c r="C92" s="38" t="str">
        <f>IF(A91&gt;0,IF(VLOOKUP(A91,seznam!$A$2:$C$129,2)&gt;0,VLOOKUP(A91,seznam!$A$2:$C$129,2),"------"),"------")</f>
        <v>Nováková Naia</v>
      </c>
      <c r="D92" s="203"/>
      <c r="E92" s="203"/>
      <c r="F92" s="204"/>
      <c r="G92" s="183"/>
      <c r="H92" s="203"/>
      <c r="I92" s="204"/>
      <c r="J92" s="212"/>
      <c r="K92" s="213"/>
      <c r="L92" s="214"/>
      <c r="M92" s="183"/>
      <c r="N92" s="203"/>
      <c r="O92" s="222"/>
      <c r="P92" s="202"/>
      <c r="Q92" s="203"/>
      <c r="R92" s="204"/>
      <c r="S92" s="205"/>
      <c r="T92" s="206"/>
      <c r="V92" s="8">
        <v>6</v>
      </c>
      <c r="W92" s="12" t="str">
        <f>C92</f>
        <v>Nováková Naia</v>
      </c>
      <c r="X92" s="19" t="s">
        <v>10</v>
      </c>
      <c r="Y92" s="15" t="str">
        <f>C88</f>
        <v>Krchňáková Viktorie</v>
      </c>
      <c r="Z92" s="46" t="s">
        <v>306</v>
      </c>
      <c r="AA92" s="47" t="s">
        <v>290</v>
      </c>
      <c r="AB92" s="47" t="s">
        <v>305</v>
      </c>
      <c r="AC92" s="47" t="s">
        <v>302</v>
      </c>
      <c r="AD92" s="50"/>
      <c r="AE92" s="28">
        <f t="shared" si="16"/>
        <v>1</v>
      </c>
      <c r="AF92" s="29" t="s">
        <v>7</v>
      </c>
      <c r="AG92" s="30">
        <f t="shared" si="17"/>
        <v>3</v>
      </c>
      <c r="AJ92" s="124">
        <f>A91</f>
        <v>38</v>
      </c>
      <c r="AK92" s="124">
        <f>A87</f>
        <v>22</v>
      </c>
    </row>
    <row r="93" spans="1:73">
      <c r="A93" s="217">
        <v>51</v>
      </c>
      <c r="B93" s="219">
        <v>4</v>
      </c>
      <c r="C93" s="41" t="str">
        <f>IF(A93&gt;0,IF(VLOOKUP(A93,seznam!$A$2:$C$129,3)&gt;0,VLOOKUP(A93,seznam!$A$2:$C$129,3),"------"),"------")</f>
        <v>KST Olomouc</v>
      </c>
      <c r="D93" s="192">
        <f>O87</f>
        <v>3</v>
      </c>
      <c r="E93" s="192" t="str">
        <f>N87</f>
        <v>:</v>
      </c>
      <c r="F93" s="194">
        <f>M87</f>
        <v>1</v>
      </c>
      <c r="G93" s="182">
        <f>O89</f>
        <v>2</v>
      </c>
      <c r="H93" s="192" t="str">
        <f>N89</f>
        <v>:</v>
      </c>
      <c r="I93" s="194">
        <f>M89</f>
        <v>3</v>
      </c>
      <c r="J93" s="182">
        <f>O91</f>
        <v>3</v>
      </c>
      <c r="K93" s="192" t="str">
        <f>N91</f>
        <v>:</v>
      </c>
      <c r="L93" s="194">
        <f>M91</f>
        <v>0</v>
      </c>
      <c r="M93" s="184"/>
      <c r="N93" s="185"/>
      <c r="O93" s="186"/>
      <c r="P93" s="190">
        <f>D93+G93+J93</f>
        <v>8</v>
      </c>
      <c r="Q93" s="192" t="s">
        <v>7</v>
      </c>
      <c r="R93" s="194">
        <f>F93+I93+L93</f>
        <v>4</v>
      </c>
      <c r="S93" s="196">
        <f>IF(D93&gt;F93,2,IF(AND(D93&lt;F93,E93=":"),1,0))+IF(G93&gt;I93,2,IF(AND(G93&lt;I93,H93=":"),1,0))+IF(J93&gt;L93,2,IF(AND(J93&lt;L93,K93=":"),1,0))</f>
        <v>5</v>
      </c>
      <c r="T93" s="198" t="s">
        <v>314</v>
      </c>
    </row>
    <row r="94" spans="1:73" ht="13.8" thickBot="1">
      <c r="A94" s="218"/>
      <c r="B94" s="220"/>
      <c r="C94" s="39" t="str">
        <f>IF(A93&gt;0,IF(VLOOKUP(A93,seznam!$A$2:$C$129,2)&gt;0,VLOOKUP(A93,seznam!$A$2:$C$129,2),"------"),"------")</f>
        <v>Dusík Jakub</v>
      </c>
      <c r="D94" s="193"/>
      <c r="E94" s="193"/>
      <c r="F94" s="195"/>
      <c r="G94" s="200"/>
      <c r="H94" s="193"/>
      <c r="I94" s="195"/>
      <c r="J94" s="200"/>
      <c r="K94" s="193"/>
      <c r="L94" s="195"/>
      <c r="M94" s="187"/>
      <c r="N94" s="188"/>
      <c r="O94" s="189"/>
      <c r="P94" s="191"/>
      <c r="Q94" s="193"/>
      <c r="R94" s="195"/>
      <c r="S94" s="197"/>
      <c r="T94" s="199"/>
    </row>
    <row r="95" spans="1:73" ht="13.8" thickBot="1"/>
    <row r="96" spans="1:73" ht="13.8" thickBot="1">
      <c r="A96" s="97" t="s">
        <v>2</v>
      </c>
      <c r="B96" s="233" t="s">
        <v>19</v>
      </c>
      <c r="C96" s="234"/>
      <c r="D96" s="235">
        <v>1</v>
      </c>
      <c r="E96" s="236"/>
      <c r="F96" s="237"/>
      <c r="G96" s="238">
        <v>2</v>
      </c>
      <c r="H96" s="236"/>
      <c r="I96" s="237"/>
      <c r="J96" s="238">
        <v>3</v>
      </c>
      <c r="K96" s="236"/>
      <c r="L96" s="237"/>
      <c r="M96" s="238">
        <v>4</v>
      </c>
      <c r="N96" s="236"/>
      <c r="O96" s="239"/>
      <c r="P96" s="235" t="s">
        <v>4</v>
      </c>
      <c r="Q96" s="240"/>
      <c r="R96" s="241"/>
      <c r="S96" s="5" t="s">
        <v>5</v>
      </c>
      <c r="T96" s="4" t="s">
        <v>6</v>
      </c>
    </row>
    <row r="97" spans="1:37">
      <c r="A97" s="228">
        <v>23</v>
      </c>
      <c r="B97" s="229">
        <v>1</v>
      </c>
      <c r="C97" s="40" t="str">
        <f>IF(A97&gt;0,IF(VLOOKUP(A97,seznam!$A$2:$C$129,3)&gt;0,VLOOKUP(A97,seznam!$A$2:$C$129,3),"------"),"------")</f>
        <v>MSK Břeclav</v>
      </c>
      <c r="D97" s="230"/>
      <c r="E97" s="231"/>
      <c r="F97" s="232"/>
      <c r="G97" s="224">
        <f>AE100</f>
        <v>0</v>
      </c>
      <c r="H97" s="225" t="str">
        <f>AF100</f>
        <v>:</v>
      </c>
      <c r="I97" s="226">
        <f>AG100</f>
        <v>3</v>
      </c>
      <c r="J97" s="224">
        <f>AG102</f>
        <v>0</v>
      </c>
      <c r="K97" s="225" t="str">
        <f>AF102</f>
        <v>:</v>
      </c>
      <c r="L97" s="226">
        <f>AE102</f>
        <v>3</v>
      </c>
      <c r="M97" s="224">
        <f>AE97</f>
        <v>3</v>
      </c>
      <c r="N97" s="225" t="str">
        <f>AF97</f>
        <v>:</v>
      </c>
      <c r="O97" s="227">
        <f>AG97</f>
        <v>0</v>
      </c>
      <c r="P97" s="215">
        <f>G97+J97+M97</f>
        <v>3</v>
      </c>
      <c r="Q97" s="225" t="s">
        <v>7</v>
      </c>
      <c r="R97" s="242">
        <f>I97+L97+O97</f>
        <v>6</v>
      </c>
      <c r="S97" s="243">
        <f>IF(G97&gt;I97,2,IF(AND(G97&lt;I97,H97=":"),1,0))+IF(J97&gt;L97,2,IF(AND(J97&lt;L97,K97=":"),1,0))+IF(M97&gt;O97,2,IF(AND(M97&lt;O97,N97=":"),1,0))</f>
        <v>4</v>
      </c>
      <c r="T97" s="216" t="s">
        <v>315</v>
      </c>
      <c r="V97" s="6">
        <v>1</v>
      </c>
      <c r="W97" s="10" t="str">
        <f>C98</f>
        <v>Daňková Karolína</v>
      </c>
      <c r="X97" s="16" t="s">
        <v>10</v>
      </c>
      <c r="Y97" s="13" t="str">
        <f>C104</f>
        <v>Formanová Kateřina</v>
      </c>
      <c r="Z97" s="43" t="s">
        <v>291</v>
      </c>
      <c r="AA97" s="44" t="s">
        <v>289</v>
      </c>
      <c r="AB97" s="44" t="s">
        <v>290</v>
      </c>
      <c r="AC97" s="44"/>
      <c r="AD97" s="48"/>
      <c r="AE97" s="22">
        <f t="shared" ref="AE97:AE102" si="18">IF(AND(LEN(Z97)&gt;0,MID(Z97,1,1)&lt;&gt;"-"),"1","0")+IF(AND(LEN(AA97)&gt;0,MID(AA97,1,1)&lt;&gt;"-"),"1","0")+IF(AND(LEN(AB97)&gt;0,MID(AB97,1,1)&lt;&gt;"-"),"1","0")+IF(AND(LEN(AC97)&gt;0,MID(AC97,1,1)&lt;&gt;"-"),"1","0")+IF(AND(LEN(AD97)&gt;0,MID(AD97,1,1)&lt;&gt;"-"),"1","0")</f>
        <v>3</v>
      </c>
      <c r="AF97" s="23" t="s">
        <v>7</v>
      </c>
      <c r="AG97" s="24">
        <f t="shared" ref="AG97:AG102" si="19">IF(AND(LEN(Z97)&gt;0,MID(Z97,1,1)="-"),"1","0")+IF(AND(LEN(AA97)&gt;0,MID(AA97,1,1)="-"),"1","0")+IF(AND(LEN(AB97)&gt;0,MID(AB97,1,1)="-"),"1","0")+IF(AND(LEN(AC97)&gt;0,MID(AC97,1,1)="-"),"1","0")+IF(AND(LEN(AD97)&gt;0,MID(AD97,1,1)="-"),"1","0")</f>
        <v>0</v>
      </c>
      <c r="AJ97" s="124">
        <f>A97</f>
        <v>23</v>
      </c>
      <c r="AK97" s="124">
        <f>A103</f>
        <v>47</v>
      </c>
    </row>
    <row r="98" spans="1:37">
      <c r="A98" s="217"/>
      <c r="B98" s="223"/>
      <c r="C98" s="96" t="str">
        <f>IF(A97&gt;0,IF(VLOOKUP(A97,seznam!$A$2:$C$129,2)&gt;0,VLOOKUP(A97,seznam!$A$2:$C$129,2),"------"),"------")</f>
        <v>Daňková Karolína</v>
      </c>
      <c r="D98" s="213"/>
      <c r="E98" s="213"/>
      <c r="F98" s="214"/>
      <c r="G98" s="183"/>
      <c r="H98" s="203"/>
      <c r="I98" s="204"/>
      <c r="J98" s="183"/>
      <c r="K98" s="203"/>
      <c r="L98" s="204"/>
      <c r="M98" s="183"/>
      <c r="N98" s="203"/>
      <c r="O98" s="222"/>
      <c r="P98" s="202"/>
      <c r="Q98" s="203"/>
      <c r="R98" s="204"/>
      <c r="S98" s="205"/>
      <c r="T98" s="206"/>
      <c r="V98" s="7">
        <v>2</v>
      </c>
      <c r="W98" s="11" t="str">
        <f>C100</f>
        <v>Kotásková Julie</v>
      </c>
      <c r="X98" s="17" t="s">
        <v>10</v>
      </c>
      <c r="Y98" s="14" t="str">
        <f>C102</f>
        <v>Varmuža Hubert</v>
      </c>
      <c r="Z98" s="45" t="s">
        <v>303</v>
      </c>
      <c r="AA98" s="42" t="s">
        <v>300</v>
      </c>
      <c r="AB98" s="42" t="s">
        <v>304</v>
      </c>
      <c r="AC98" s="42"/>
      <c r="AD98" s="49"/>
      <c r="AE98" s="25">
        <f t="shared" si="18"/>
        <v>0</v>
      </c>
      <c r="AF98" s="26" t="s">
        <v>7</v>
      </c>
      <c r="AG98" s="27">
        <f t="shared" si="19"/>
        <v>3</v>
      </c>
      <c r="AJ98" s="124">
        <f>A99</f>
        <v>41</v>
      </c>
      <c r="AK98" s="124">
        <f>A101</f>
        <v>37</v>
      </c>
    </row>
    <row r="99" spans="1:37">
      <c r="A99" s="217">
        <v>41</v>
      </c>
      <c r="B99" s="219">
        <v>2</v>
      </c>
      <c r="C99" s="41" t="str">
        <f>IF(A99&gt;0,IF(VLOOKUP(A99,seznam!$A$2:$C$129,3)&gt;0,VLOOKUP(A99,seznam!$A$2:$C$129,3),"------"),"------")</f>
        <v>TJ Mikulčice</v>
      </c>
      <c r="D99" s="192">
        <f>I97</f>
        <v>3</v>
      </c>
      <c r="E99" s="192" t="str">
        <f>H97</f>
        <v>:</v>
      </c>
      <c r="F99" s="194">
        <f>G97</f>
        <v>0</v>
      </c>
      <c r="G99" s="210"/>
      <c r="H99" s="185"/>
      <c r="I99" s="211"/>
      <c r="J99" s="182">
        <f>AE98</f>
        <v>0</v>
      </c>
      <c r="K99" s="192" t="str">
        <f>AF98</f>
        <v>:</v>
      </c>
      <c r="L99" s="194">
        <f>AG98</f>
        <v>3</v>
      </c>
      <c r="M99" s="182">
        <f>AE101</f>
        <v>3</v>
      </c>
      <c r="N99" s="192" t="str">
        <f>AF101</f>
        <v>:</v>
      </c>
      <c r="O99" s="221">
        <f>AG101</f>
        <v>1</v>
      </c>
      <c r="P99" s="201">
        <f>D99+J99+M99</f>
        <v>6</v>
      </c>
      <c r="Q99" s="192" t="s">
        <v>7</v>
      </c>
      <c r="R99" s="194">
        <f>F99+L99+O99</f>
        <v>4</v>
      </c>
      <c r="S99" s="196">
        <f>IF(D99&gt;F99,2,IF(AND(D99&lt;F99,E99=":"),1,0))+IF(J99&gt;L99,2,IF(AND(J99&lt;L99,K99=":"),1,0))+IF(M99&gt;O99,2,IF(AND(M99&lt;O99,N99=":"),1,0))</f>
        <v>5</v>
      </c>
      <c r="T99" s="198" t="s">
        <v>314</v>
      </c>
      <c r="V99" s="7">
        <v>3</v>
      </c>
      <c r="W99" s="11" t="str">
        <f>C104</f>
        <v>Formanová Kateřina</v>
      </c>
      <c r="X99" s="18" t="s">
        <v>10</v>
      </c>
      <c r="Y99" s="14" t="str">
        <f>C102</f>
        <v>Varmuža Hubert</v>
      </c>
      <c r="Z99" s="45" t="s">
        <v>306</v>
      </c>
      <c r="AA99" s="42" t="s">
        <v>300</v>
      </c>
      <c r="AB99" s="42" t="s">
        <v>305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4">
        <f>A103</f>
        <v>47</v>
      </c>
      <c r="AK99" s="124">
        <f>A101</f>
        <v>37</v>
      </c>
    </row>
    <row r="100" spans="1:37">
      <c r="A100" s="217"/>
      <c r="B100" s="223"/>
      <c r="C100" s="38" t="str">
        <f>IF(A99&gt;0,IF(VLOOKUP(A99,seznam!$A$2:$C$129,2)&gt;0,VLOOKUP(A99,seznam!$A$2:$C$129,2),"------"),"------")</f>
        <v>Kotásková Julie</v>
      </c>
      <c r="D100" s="203"/>
      <c r="E100" s="203"/>
      <c r="F100" s="204"/>
      <c r="G100" s="212"/>
      <c r="H100" s="213"/>
      <c r="I100" s="214"/>
      <c r="J100" s="183"/>
      <c r="K100" s="203"/>
      <c r="L100" s="204"/>
      <c r="M100" s="183"/>
      <c r="N100" s="203"/>
      <c r="O100" s="222"/>
      <c r="P100" s="207"/>
      <c r="Q100" s="208"/>
      <c r="R100" s="209"/>
      <c r="S100" s="205"/>
      <c r="T100" s="206"/>
      <c r="V100" s="7">
        <v>4</v>
      </c>
      <c r="W100" s="11" t="str">
        <f>C98</f>
        <v>Daňková Karolína</v>
      </c>
      <c r="X100" s="17" t="s">
        <v>10</v>
      </c>
      <c r="Y100" s="14" t="str">
        <f>C100</f>
        <v>Kotásková Julie</v>
      </c>
      <c r="Z100" s="45" t="s">
        <v>302</v>
      </c>
      <c r="AA100" s="42" t="s">
        <v>302</v>
      </c>
      <c r="AB100" s="42" t="s">
        <v>302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4">
        <f>A97</f>
        <v>23</v>
      </c>
      <c r="AK100" s="124">
        <f>A99</f>
        <v>41</v>
      </c>
    </row>
    <row r="101" spans="1:37">
      <c r="A101" s="217">
        <v>37</v>
      </c>
      <c r="B101" s="219">
        <v>3</v>
      </c>
      <c r="C101" s="41" t="str">
        <f>IF(A101&gt;0,IF(VLOOKUP(A101,seznam!$A$2:$C$129,3)&gt;0,VLOOKUP(A101,seznam!$A$2:$C$129,3),"------"),"------")</f>
        <v>SKST Hodonín</v>
      </c>
      <c r="D101" s="192">
        <f>L97</f>
        <v>3</v>
      </c>
      <c r="E101" s="192" t="str">
        <f>K97</f>
        <v>:</v>
      </c>
      <c r="F101" s="194">
        <f>J97</f>
        <v>0</v>
      </c>
      <c r="G101" s="182">
        <f>L99</f>
        <v>3</v>
      </c>
      <c r="H101" s="192" t="str">
        <f>K99</f>
        <v>:</v>
      </c>
      <c r="I101" s="194">
        <f>J99</f>
        <v>0</v>
      </c>
      <c r="J101" s="210"/>
      <c r="K101" s="185"/>
      <c r="L101" s="211"/>
      <c r="M101" s="182">
        <f>AG99</f>
        <v>3</v>
      </c>
      <c r="N101" s="192" t="str">
        <f>AF99</f>
        <v>:</v>
      </c>
      <c r="O101" s="221">
        <f>AE99</f>
        <v>0</v>
      </c>
      <c r="P101" s="201">
        <f>D101+G101+M101</f>
        <v>9</v>
      </c>
      <c r="Q101" s="192" t="s">
        <v>7</v>
      </c>
      <c r="R101" s="194">
        <f>F101+I101+O101</f>
        <v>0</v>
      </c>
      <c r="S101" s="196">
        <f>IF(D101&gt;F101,2,IF(AND(D101&lt;F101,E101=":"),1,0))+IF(G101&gt;I101,2,IF(AND(G101&lt;I101,H101=":"),1,0))+IF(M101&gt;O101,2,IF(AND(M101&lt;O101,N101=":"),1,0))</f>
        <v>6</v>
      </c>
      <c r="T101" s="198" t="s">
        <v>313</v>
      </c>
      <c r="V101" s="7">
        <v>5</v>
      </c>
      <c r="W101" s="11" t="str">
        <f>C100</f>
        <v>Kotásková Julie</v>
      </c>
      <c r="X101" s="17" t="s">
        <v>10</v>
      </c>
      <c r="Y101" s="14" t="str">
        <f>C104</f>
        <v>Formanová Kateřina</v>
      </c>
      <c r="Z101" s="45" t="s">
        <v>291</v>
      </c>
      <c r="AA101" s="42" t="s">
        <v>303</v>
      </c>
      <c r="AB101" s="42" t="s">
        <v>291</v>
      </c>
      <c r="AC101" s="42" t="s">
        <v>294</v>
      </c>
      <c r="AD101" s="49"/>
      <c r="AE101" s="25">
        <f t="shared" si="18"/>
        <v>3</v>
      </c>
      <c r="AF101" s="26" t="s">
        <v>7</v>
      </c>
      <c r="AG101" s="27">
        <f t="shared" si="19"/>
        <v>1</v>
      </c>
      <c r="AJ101" s="124">
        <f>A99</f>
        <v>41</v>
      </c>
      <c r="AK101" s="124">
        <f>A103</f>
        <v>47</v>
      </c>
    </row>
    <row r="102" spans="1:37" ht="13.8" thickBot="1">
      <c r="A102" s="217"/>
      <c r="B102" s="223"/>
      <c r="C102" s="38" t="str">
        <f>IF(A101&gt;0,IF(VLOOKUP(A101,seznam!$A$2:$C$129,2)&gt;0,VLOOKUP(A101,seznam!$A$2:$C$129,2),"------"),"------")</f>
        <v>Varmuža Hubert</v>
      </c>
      <c r="D102" s="203"/>
      <c r="E102" s="203"/>
      <c r="F102" s="204"/>
      <c r="G102" s="183"/>
      <c r="H102" s="203"/>
      <c r="I102" s="204"/>
      <c r="J102" s="212"/>
      <c r="K102" s="213"/>
      <c r="L102" s="214"/>
      <c r="M102" s="183"/>
      <c r="N102" s="203"/>
      <c r="O102" s="222"/>
      <c r="P102" s="202"/>
      <c r="Q102" s="203"/>
      <c r="R102" s="204"/>
      <c r="S102" s="205"/>
      <c r="T102" s="206"/>
      <c r="V102" s="8">
        <v>6</v>
      </c>
      <c r="W102" s="12" t="str">
        <f>C102</f>
        <v>Varmuža Hubert</v>
      </c>
      <c r="X102" s="19" t="s">
        <v>10</v>
      </c>
      <c r="Y102" s="15" t="str">
        <f>C98</f>
        <v>Daňková Karolína</v>
      </c>
      <c r="Z102" s="46" t="s">
        <v>238</v>
      </c>
      <c r="AA102" s="47" t="s">
        <v>289</v>
      </c>
      <c r="AB102" s="47" t="s">
        <v>291</v>
      </c>
      <c r="AC102" s="47"/>
      <c r="AD102" s="50"/>
      <c r="AE102" s="28">
        <f t="shared" si="18"/>
        <v>3</v>
      </c>
      <c r="AF102" s="29" t="s">
        <v>7</v>
      </c>
      <c r="AG102" s="30">
        <f t="shared" si="19"/>
        <v>0</v>
      </c>
      <c r="AJ102" s="124">
        <f>A101</f>
        <v>37</v>
      </c>
      <c r="AK102" s="124">
        <f>A97</f>
        <v>23</v>
      </c>
    </row>
    <row r="103" spans="1:37">
      <c r="A103" s="217">
        <v>47</v>
      </c>
      <c r="B103" s="219">
        <v>4</v>
      </c>
      <c r="C103" s="41" t="str">
        <f>IF(A103&gt;0,IF(VLOOKUP(A103,seznam!$A$2:$C$129,3)&gt;0,VLOOKUP(A103,seznam!$A$2:$C$129,3),"------"),"------")</f>
        <v>Josefov</v>
      </c>
      <c r="D103" s="192">
        <f>O97</f>
        <v>0</v>
      </c>
      <c r="E103" s="192" t="str">
        <f>N97</f>
        <v>:</v>
      </c>
      <c r="F103" s="194">
        <f>M97</f>
        <v>3</v>
      </c>
      <c r="G103" s="182">
        <f>O99</f>
        <v>1</v>
      </c>
      <c r="H103" s="192" t="str">
        <f>N99</f>
        <v>:</v>
      </c>
      <c r="I103" s="194">
        <f>M99</f>
        <v>3</v>
      </c>
      <c r="J103" s="182">
        <f>O101</f>
        <v>0</v>
      </c>
      <c r="K103" s="192" t="str">
        <f>N101</f>
        <v>:</v>
      </c>
      <c r="L103" s="194">
        <f>M101</f>
        <v>3</v>
      </c>
      <c r="M103" s="184"/>
      <c r="N103" s="185"/>
      <c r="O103" s="186"/>
      <c r="P103" s="190">
        <f>D103+G103+J103</f>
        <v>1</v>
      </c>
      <c r="Q103" s="192" t="s">
        <v>7</v>
      </c>
      <c r="R103" s="194">
        <f>F103+I103+L103</f>
        <v>9</v>
      </c>
      <c r="S103" s="196">
        <f>IF(D103&gt;F103,2,IF(AND(D103&lt;F103,E103=":"),1,0))+IF(G103&gt;I103,2,IF(AND(G103&lt;I103,H103=":"),1,0))+IF(J103&gt;L103,2,IF(AND(J103&lt;L103,K103=":"),1,0))</f>
        <v>3</v>
      </c>
      <c r="T103" s="198" t="s">
        <v>316</v>
      </c>
    </row>
    <row r="104" spans="1:37" ht="13.8" thickBot="1">
      <c r="A104" s="218"/>
      <c r="B104" s="220"/>
      <c r="C104" s="39" t="str">
        <f>IF(A103&gt;0,IF(VLOOKUP(A103,seznam!$A$2:$C$129,2)&gt;0,VLOOKUP(A103,seznam!$A$2:$C$129,2),"------"),"------")</f>
        <v>Formanová Kateřina</v>
      </c>
      <c r="D104" s="193"/>
      <c r="E104" s="193"/>
      <c r="F104" s="195"/>
      <c r="G104" s="200"/>
      <c r="H104" s="193"/>
      <c r="I104" s="195"/>
      <c r="J104" s="200"/>
      <c r="K104" s="193"/>
      <c r="L104" s="195"/>
      <c r="M104" s="187"/>
      <c r="N104" s="188"/>
      <c r="O104" s="189"/>
      <c r="P104" s="191"/>
      <c r="Q104" s="193"/>
      <c r="R104" s="195"/>
      <c r="S104" s="197"/>
      <c r="T104" s="199"/>
    </row>
    <row r="105" spans="1:37" ht="13.8" thickBot="1"/>
    <row r="106" spans="1:37" ht="13.8" thickBot="1">
      <c r="A106" s="97" t="s">
        <v>2</v>
      </c>
      <c r="B106" s="233" t="s">
        <v>20</v>
      </c>
      <c r="C106" s="234"/>
      <c r="D106" s="235">
        <v>1</v>
      </c>
      <c r="E106" s="236"/>
      <c r="F106" s="237"/>
      <c r="G106" s="238">
        <v>2</v>
      </c>
      <c r="H106" s="236"/>
      <c r="I106" s="237"/>
      <c r="J106" s="238">
        <v>3</v>
      </c>
      <c r="K106" s="236"/>
      <c r="L106" s="237"/>
      <c r="M106" s="238">
        <v>4</v>
      </c>
      <c r="N106" s="236"/>
      <c r="O106" s="239"/>
      <c r="P106" s="235" t="s">
        <v>4</v>
      </c>
      <c r="Q106" s="240"/>
      <c r="R106" s="241"/>
      <c r="S106" s="5" t="s">
        <v>5</v>
      </c>
      <c r="T106" s="4" t="s">
        <v>6</v>
      </c>
    </row>
    <row r="107" spans="1:37">
      <c r="A107" s="228">
        <v>24</v>
      </c>
      <c r="B107" s="229">
        <v>1</v>
      </c>
      <c r="C107" s="40" t="str">
        <f>IF(A107&gt;0,IF(VLOOKUP(A107,seznam!$A$2:$C$129,3)&gt;0,VLOOKUP(A107,seznam!$A$2:$C$129,3),"------"),"------")</f>
        <v>Agrotec Hustopeče</v>
      </c>
      <c r="D107" s="230"/>
      <c r="E107" s="231"/>
      <c r="F107" s="232"/>
      <c r="G107" s="224">
        <f>AE110</f>
        <v>3</v>
      </c>
      <c r="H107" s="225" t="str">
        <f>AF110</f>
        <v>:</v>
      </c>
      <c r="I107" s="226">
        <f>AG110</f>
        <v>0</v>
      </c>
      <c r="J107" s="224">
        <f>AG112</f>
        <v>2</v>
      </c>
      <c r="K107" s="225" t="str">
        <f>AF112</f>
        <v>:</v>
      </c>
      <c r="L107" s="226">
        <f>AE112</f>
        <v>3</v>
      </c>
      <c r="M107" s="224">
        <f>AE107</f>
        <v>3</v>
      </c>
      <c r="N107" s="225" t="str">
        <f>AF107</f>
        <v>:</v>
      </c>
      <c r="O107" s="227">
        <f>AG107</f>
        <v>0</v>
      </c>
      <c r="P107" s="215">
        <f>G107+J107+M107</f>
        <v>8</v>
      </c>
      <c r="Q107" s="225" t="s">
        <v>7</v>
      </c>
      <c r="R107" s="242">
        <f>I107+L107+O107</f>
        <v>3</v>
      </c>
      <c r="S107" s="243">
        <f>IF(G107&gt;I107,2,IF(AND(G107&lt;I107,H107=":"),1,0))+IF(J107&gt;L107,2,IF(AND(J107&lt;L107,K107=":"),1,0))+IF(M107&gt;O107,2,IF(AND(M107&lt;O107,N107=":"),1,0))</f>
        <v>5</v>
      </c>
      <c r="T107" s="216" t="s">
        <v>314</v>
      </c>
      <c r="V107" s="6">
        <v>1</v>
      </c>
      <c r="W107" s="10" t="str">
        <f>C108</f>
        <v>Topinka Vojtěch</v>
      </c>
      <c r="X107" s="16" t="s">
        <v>10</v>
      </c>
      <c r="Y107" s="13" t="str">
        <f>C114</f>
        <v>Bravencová Karolína</v>
      </c>
      <c r="Z107" s="43" t="s">
        <v>291</v>
      </c>
      <c r="AA107" s="44" t="s">
        <v>293</v>
      </c>
      <c r="AB107" s="44" t="s">
        <v>290</v>
      </c>
      <c r="AC107" s="44"/>
      <c r="AD107" s="48"/>
      <c r="AE107" s="22">
        <f t="shared" ref="AE107:AE112" si="20">IF(AND(LEN(Z107)&gt;0,MID(Z107,1,1)&lt;&gt;"-"),"1","0")+IF(AND(LEN(AA107)&gt;0,MID(AA107,1,1)&lt;&gt;"-"),"1","0")+IF(AND(LEN(AB107)&gt;0,MID(AB107,1,1)&lt;&gt;"-"),"1","0")+IF(AND(LEN(AC107)&gt;0,MID(AC107,1,1)&lt;&gt;"-"),"1","0")+IF(AND(LEN(AD107)&gt;0,MID(AD107,1,1)&lt;&gt;"-"),"1","0")</f>
        <v>3</v>
      </c>
      <c r="AF107" s="23" t="s">
        <v>7</v>
      </c>
      <c r="AG107" s="24">
        <f t="shared" ref="AG107:AG112" si="21">IF(AND(LEN(Z107)&gt;0,MID(Z107,1,1)="-"),"1","0")+IF(AND(LEN(AA107)&gt;0,MID(AA107,1,1)="-"),"1","0")+IF(AND(LEN(AB107)&gt;0,MID(AB107,1,1)="-"),"1","0")+IF(AND(LEN(AC107)&gt;0,MID(AC107,1,1)="-"),"1","0")+IF(AND(LEN(AD107)&gt;0,MID(AD107,1,1)="-"),"1","0")</f>
        <v>0</v>
      </c>
      <c r="AJ107" s="124">
        <f>A107</f>
        <v>24</v>
      </c>
      <c r="AK107" s="124">
        <f>A113</f>
        <v>46</v>
      </c>
    </row>
    <row r="108" spans="1:37">
      <c r="A108" s="217"/>
      <c r="B108" s="223"/>
      <c r="C108" s="96" t="str">
        <f>IF(A107&gt;0,IF(VLOOKUP(A107,seznam!$A$2:$C$129,2)&gt;0,VLOOKUP(A107,seznam!$A$2:$C$129,2),"------"),"------")</f>
        <v>Topinka Vojtěch</v>
      </c>
      <c r="D108" s="213"/>
      <c r="E108" s="213"/>
      <c r="F108" s="214"/>
      <c r="G108" s="183"/>
      <c r="H108" s="203"/>
      <c r="I108" s="204"/>
      <c r="J108" s="183"/>
      <c r="K108" s="203"/>
      <c r="L108" s="204"/>
      <c r="M108" s="183"/>
      <c r="N108" s="203"/>
      <c r="O108" s="222"/>
      <c r="P108" s="202"/>
      <c r="Q108" s="203"/>
      <c r="R108" s="204"/>
      <c r="S108" s="205"/>
      <c r="T108" s="206"/>
      <c r="V108" s="7">
        <v>2</v>
      </c>
      <c r="W108" s="11" t="str">
        <f>C110</f>
        <v>Varmuža Jakub</v>
      </c>
      <c r="X108" s="17" t="s">
        <v>10</v>
      </c>
      <c r="Y108" s="14" t="str">
        <f>C112</f>
        <v>Zouharová Zuzana</v>
      </c>
      <c r="Z108" s="45" t="s">
        <v>307</v>
      </c>
      <c r="AA108" s="42" t="s">
        <v>304</v>
      </c>
      <c r="AB108" s="42" t="s">
        <v>302</v>
      </c>
      <c r="AC108" s="42"/>
      <c r="AD108" s="49"/>
      <c r="AE108" s="25">
        <f t="shared" si="20"/>
        <v>0</v>
      </c>
      <c r="AF108" s="26" t="s">
        <v>7</v>
      </c>
      <c r="AG108" s="27">
        <f t="shared" si="21"/>
        <v>3</v>
      </c>
      <c r="AJ108" s="124">
        <f>A109</f>
        <v>40</v>
      </c>
      <c r="AK108" s="124">
        <f>A111</f>
        <v>32</v>
      </c>
    </row>
    <row r="109" spans="1:37">
      <c r="A109" s="217">
        <v>40</v>
      </c>
      <c r="B109" s="219">
        <v>2</v>
      </c>
      <c r="C109" s="41" t="str">
        <f>IF(A109&gt;0,IF(VLOOKUP(A109,seznam!$A$2:$C$129,3)&gt;0,VLOOKUP(A109,seznam!$A$2:$C$129,3),"------"),"------")</f>
        <v>SKST Hodonín</v>
      </c>
      <c r="D109" s="192">
        <f>I107</f>
        <v>0</v>
      </c>
      <c r="E109" s="192" t="str">
        <f>H107</f>
        <v>:</v>
      </c>
      <c r="F109" s="194">
        <f>G107</f>
        <v>3</v>
      </c>
      <c r="G109" s="210"/>
      <c r="H109" s="185"/>
      <c r="I109" s="211"/>
      <c r="J109" s="182">
        <f>AE108</f>
        <v>0</v>
      </c>
      <c r="K109" s="192" t="str">
        <f>AF108</f>
        <v>:</v>
      </c>
      <c r="L109" s="194">
        <f>AG108</f>
        <v>3</v>
      </c>
      <c r="M109" s="182">
        <f>AE111</f>
        <v>3</v>
      </c>
      <c r="N109" s="192" t="str">
        <f>AF111</f>
        <v>:</v>
      </c>
      <c r="O109" s="221">
        <f>AG111</f>
        <v>2</v>
      </c>
      <c r="P109" s="201">
        <f>D109+J109+M109</f>
        <v>3</v>
      </c>
      <c r="Q109" s="192" t="s">
        <v>7</v>
      </c>
      <c r="R109" s="194">
        <f>F109+L109+O109</f>
        <v>8</v>
      </c>
      <c r="S109" s="196">
        <f>IF(D109&gt;F109,2,IF(AND(D109&lt;F109,E109=":"),1,0))+IF(J109&gt;L109,2,IF(AND(J109&lt;L109,K109=":"),1,0))+IF(M109&gt;O109,2,IF(AND(M109&lt;O109,N109=":"),1,0))</f>
        <v>4</v>
      </c>
      <c r="T109" s="198" t="s">
        <v>315</v>
      </c>
      <c r="V109" s="7">
        <v>3</v>
      </c>
      <c r="W109" s="11" t="str">
        <f>C114</f>
        <v>Bravencová Karolína</v>
      </c>
      <c r="X109" s="18" t="s">
        <v>10</v>
      </c>
      <c r="Y109" s="14" t="str">
        <f>C112</f>
        <v>Zouharová Zuzana</v>
      </c>
      <c r="Z109" s="45" t="s">
        <v>308</v>
      </c>
      <c r="AA109" s="42" t="s">
        <v>309</v>
      </c>
      <c r="AB109" s="42" t="s">
        <v>302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4">
        <f>A113</f>
        <v>46</v>
      </c>
      <c r="AK109" s="124">
        <f>A111</f>
        <v>32</v>
      </c>
    </row>
    <row r="110" spans="1:37">
      <c r="A110" s="217"/>
      <c r="B110" s="223"/>
      <c r="C110" s="38" t="str">
        <f>IF(A109&gt;0,IF(VLOOKUP(A109,seznam!$A$2:$C$129,2)&gt;0,VLOOKUP(A109,seznam!$A$2:$C$129,2),"------"),"------")</f>
        <v>Varmuža Jakub</v>
      </c>
      <c r="D110" s="203"/>
      <c r="E110" s="203"/>
      <c r="F110" s="204"/>
      <c r="G110" s="212"/>
      <c r="H110" s="213"/>
      <c r="I110" s="214"/>
      <c r="J110" s="183"/>
      <c r="K110" s="203"/>
      <c r="L110" s="204"/>
      <c r="M110" s="183"/>
      <c r="N110" s="203"/>
      <c r="O110" s="222"/>
      <c r="P110" s="207"/>
      <c r="Q110" s="208"/>
      <c r="R110" s="209"/>
      <c r="S110" s="205"/>
      <c r="T110" s="206"/>
      <c r="V110" s="7">
        <v>4</v>
      </c>
      <c r="W110" s="11" t="str">
        <f>C108</f>
        <v>Topinka Vojtěch</v>
      </c>
      <c r="X110" s="17" t="s">
        <v>10</v>
      </c>
      <c r="Y110" s="14" t="str">
        <f>C110</f>
        <v>Varmuža Jakub</v>
      </c>
      <c r="Z110" s="45" t="s">
        <v>238</v>
      </c>
      <c r="AA110" s="42" t="s">
        <v>293</v>
      </c>
      <c r="AB110" s="42" t="s">
        <v>290</v>
      </c>
      <c r="AC110" s="42"/>
      <c r="AD110" s="49"/>
      <c r="AE110" s="25">
        <f t="shared" si="20"/>
        <v>3</v>
      </c>
      <c r="AF110" s="26" t="s">
        <v>7</v>
      </c>
      <c r="AG110" s="27">
        <f t="shared" si="21"/>
        <v>0</v>
      </c>
      <c r="AJ110" s="124">
        <f>A107</f>
        <v>24</v>
      </c>
      <c r="AK110" s="124">
        <f>A109</f>
        <v>40</v>
      </c>
    </row>
    <row r="111" spans="1:37">
      <c r="A111" s="217">
        <v>32</v>
      </c>
      <c r="B111" s="219">
        <v>3</v>
      </c>
      <c r="C111" s="41" t="str">
        <f>IF(A111&gt;0,IF(VLOOKUP(A111,seznam!$A$2:$C$129,3)&gt;0,VLOOKUP(A111,seznam!$A$2:$C$129,3),"------"),"------")</f>
        <v>KST Blansko</v>
      </c>
      <c r="D111" s="192">
        <f>L107</f>
        <v>3</v>
      </c>
      <c r="E111" s="192" t="str">
        <f>K107</f>
        <v>:</v>
      </c>
      <c r="F111" s="194">
        <f>J107</f>
        <v>2</v>
      </c>
      <c r="G111" s="182">
        <f>L109</f>
        <v>3</v>
      </c>
      <c r="H111" s="192" t="str">
        <f>K109</f>
        <v>:</v>
      </c>
      <c r="I111" s="194">
        <f>J109</f>
        <v>0</v>
      </c>
      <c r="J111" s="210"/>
      <c r="K111" s="185"/>
      <c r="L111" s="211"/>
      <c r="M111" s="182">
        <f>AG109</f>
        <v>3</v>
      </c>
      <c r="N111" s="192" t="str">
        <f>AF109</f>
        <v>:</v>
      </c>
      <c r="O111" s="221">
        <f>AE109</f>
        <v>0</v>
      </c>
      <c r="P111" s="201">
        <f>D111+G111+M111</f>
        <v>9</v>
      </c>
      <c r="Q111" s="192" t="s">
        <v>7</v>
      </c>
      <c r="R111" s="194">
        <f>F111+I111+O111</f>
        <v>2</v>
      </c>
      <c r="S111" s="196">
        <f>IF(D111&gt;F111,2,IF(AND(D111&lt;F111,E111=":"),1,0))+IF(G111&gt;I111,2,IF(AND(G111&lt;I111,H111=":"),1,0))+IF(M111&gt;O111,2,IF(AND(M111&lt;O111,N111=":"),1,0))</f>
        <v>6</v>
      </c>
      <c r="T111" s="198" t="s">
        <v>313</v>
      </c>
      <c r="V111" s="7">
        <v>5</v>
      </c>
      <c r="W111" s="11" t="str">
        <f>C110</f>
        <v>Varmuža Jakub</v>
      </c>
      <c r="X111" s="17" t="s">
        <v>10</v>
      </c>
      <c r="Y111" s="14" t="str">
        <f>C114</f>
        <v>Bravencová Karolína</v>
      </c>
      <c r="Z111" s="45" t="s">
        <v>237</v>
      </c>
      <c r="AA111" s="42" t="s">
        <v>297</v>
      </c>
      <c r="AB111" s="42" t="s">
        <v>290</v>
      </c>
      <c r="AC111" s="42" t="s">
        <v>308</v>
      </c>
      <c r="AD111" s="49" t="s">
        <v>295</v>
      </c>
      <c r="AE111" s="25">
        <f t="shared" si="20"/>
        <v>3</v>
      </c>
      <c r="AF111" s="26" t="s">
        <v>7</v>
      </c>
      <c r="AG111" s="27">
        <f t="shared" si="21"/>
        <v>2</v>
      </c>
      <c r="AJ111" s="124">
        <f>A109</f>
        <v>40</v>
      </c>
      <c r="AK111" s="124">
        <f>A113</f>
        <v>46</v>
      </c>
    </row>
    <row r="112" spans="1:37" ht="13.8" thickBot="1">
      <c r="A112" s="217"/>
      <c r="B112" s="223"/>
      <c r="C112" s="38" t="str">
        <f>IF(A111&gt;0,IF(VLOOKUP(A111,seznam!$A$2:$C$129,2)&gt;0,VLOOKUP(A111,seznam!$A$2:$C$129,2),"------"),"------")</f>
        <v>Zouharová Zuzana</v>
      </c>
      <c r="D112" s="203"/>
      <c r="E112" s="203"/>
      <c r="F112" s="204"/>
      <c r="G112" s="183"/>
      <c r="H112" s="203"/>
      <c r="I112" s="204"/>
      <c r="J112" s="212"/>
      <c r="K112" s="213"/>
      <c r="L112" s="214"/>
      <c r="M112" s="183"/>
      <c r="N112" s="203"/>
      <c r="O112" s="222"/>
      <c r="P112" s="202"/>
      <c r="Q112" s="203"/>
      <c r="R112" s="204"/>
      <c r="S112" s="205"/>
      <c r="T112" s="206"/>
      <c r="V112" s="8">
        <v>6</v>
      </c>
      <c r="W112" s="12" t="str">
        <f>C112</f>
        <v>Zouharová Zuzana</v>
      </c>
      <c r="X112" s="19" t="s">
        <v>10</v>
      </c>
      <c r="Y112" s="15" t="str">
        <f>C108</f>
        <v>Topinka Vojtěch</v>
      </c>
      <c r="Z112" s="46" t="s">
        <v>299</v>
      </c>
      <c r="AA112" s="47" t="s">
        <v>237</v>
      </c>
      <c r="AB112" s="47" t="s">
        <v>302</v>
      </c>
      <c r="AC112" s="47" t="s">
        <v>291</v>
      </c>
      <c r="AD112" s="50" t="s">
        <v>290</v>
      </c>
      <c r="AE112" s="28">
        <f t="shared" si="20"/>
        <v>3</v>
      </c>
      <c r="AF112" s="29" t="s">
        <v>7</v>
      </c>
      <c r="AG112" s="30">
        <f t="shared" si="21"/>
        <v>2</v>
      </c>
      <c r="AJ112" s="124">
        <f>A111</f>
        <v>32</v>
      </c>
      <c r="AK112" s="124">
        <f>A107</f>
        <v>24</v>
      </c>
    </row>
    <row r="113" spans="1:37">
      <c r="A113" s="217">
        <v>46</v>
      </c>
      <c r="B113" s="219">
        <v>4</v>
      </c>
      <c r="C113" s="41" t="str">
        <f>IF(A113&gt;0,IF(VLOOKUP(A113,seznam!$A$2:$C$129,3)&gt;0,VLOOKUP(A113,seznam!$A$2:$C$129,3),"------"),"------")</f>
        <v>Josefov</v>
      </c>
      <c r="D113" s="192">
        <f>O107</f>
        <v>0</v>
      </c>
      <c r="E113" s="192" t="str">
        <f>N107</f>
        <v>:</v>
      </c>
      <c r="F113" s="194">
        <f>M107</f>
        <v>3</v>
      </c>
      <c r="G113" s="182">
        <f>O109</f>
        <v>2</v>
      </c>
      <c r="H113" s="192" t="str">
        <f>N109</f>
        <v>:</v>
      </c>
      <c r="I113" s="194">
        <f>M109</f>
        <v>3</v>
      </c>
      <c r="J113" s="182">
        <f>O111</f>
        <v>0</v>
      </c>
      <c r="K113" s="192" t="str">
        <f>N111</f>
        <v>:</v>
      </c>
      <c r="L113" s="194">
        <f>M111</f>
        <v>3</v>
      </c>
      <c r="M113" s="184"/>
      <c r="N113" s="185"/>
      <c r="O113" s="186"/>
      <c r="P113" s="190">
        <f>D113+G113+J113</f>
        <v>2</v>
      </c>
      <c r="Q113" s="192" t="s">
        <v>7</v>
      </c>
      <c r="R113" s="194">
        <f>F113+I113+L113</f>
        <v>9</v>
      </c>
      <c r="S113" s="196">
        <f>IF(D113&gt;F113,2,IF(AND(D113&lt;F113,E113=":"),1,0))+IF(G113&gt;I113,2,IF(AND(G113&lt;I113,H113=":"),1,0))+IF(J113&gt;L113,2,IF(AND(J113&lt;L113,K113=":"),1,0))</f>
        <v>3</v>
      </c>
      <c r="T113" s="198" t="s">
        <v>316</v>
      </c>
    </row>
    <row r="114" spans="1:37" ht="13.8" thickBot="1">
      <c r="A114" s="218"/>
      <c r="B114" s="220"/>
      <c r="C114" s="39" t="str">
        <f>IF(A113&gt;0,IF(VLOOKUP(A113,seznam!$A$2:$C$129,2)&gt;0,VLOOKUP(A113,seznam!$A$2:$C$129,2),"------"),"------")</f>
        <v>Bravencová Karolína</v>
      </c>
      <c r="D114" s="193"/>
      <c r="E114" s="193"/>
      <c r="F114" s="195"/>
      <c r="G114" s="200"/>
      <c r="H114" s="193"/>
      <c r="I114" s="195"/>
      <c r="J114" s="200"/>
      <c r="K114" s="193"/>
      <c r="L114" s="195"/>
      <c r="M114" s="187"/>
      <c r="N114" s="188"/>
      <c r="O114" s="189"/>
      <c r="P114" s="191"/>
      <c r="Q114" s="193"/>
      <c r="R114" s="195"/>
      <c r="S114" s="197"/>
      <c r="T114" s="199"/>
    </row>
    <row r="115" spans="1:37" ht="13.8" thickBot="1"/>
    <row r="116" spans="1:37" ht="13.8" thickBot="1">
      <c r="A116" s="97" t="s">
        <v>2</v>
      </c>
      <c r="B116" s="233" t="s">
        <v>21</v>
      </c>
      <c r="C116" s="234"/>
      <c r="D116" s="235">
        <v>1</v>
      </c>
      <c r="E116" s="236"/>
      <c r="F116" s="237"/>
      <c r="G116" s="238">
        <v>2</v>
      </c>
      <c r="H116" s="236"/>
      <c r="I116" s="237"/>
      <c r="J116" s="238">
        <v>3</v>
      </c>
      <c r="K116" s="236"/>
      <c r="L116" s="237"/>
      <c r="M116" s="238">
        <v>4</v>
      </c>
      <c r="N116" s="236"/>
      <c r="O116" s="239"/>
      <c r="P116" s="235" t="s">
        <v>4</v>
      </c>
      <c r="Q116" s="240"/>
      <c r="R116" s="241"/>
      <c r="S116" s="5" t="s">
        <v>5</v>
      </c>
      <c r="T116" s="4" t="s">
        <v>6</v>
      </c>
    </row>
    <row r="117" spans="1:37">
      <c r="A117" s="228">
        <v>25</v>
      </c>
      <c r="B117" s="229">
        <v>1</v>
      </c>
      <c r="C117" s="40" t="str">
        <f>IF(A117&gt;0,IF(VLOOKUP(A117,seznam!$A$2:$C$129,3)&gt;0,VLOOKUP(A117,seznam!$A$2:$C$129,3),"------"),"------")</f>
        <v>KST Blansko</v>
      </c>
      <c r="D117" s="230"/>
      <c r="E117" s="231"/>
      <c r="F117" s="232"/>
      <c r="G117" s="224">
        <f>AE120</f>
        <v>3</v>
      </c>
      <c r="H117" s="225" t="str">
        <f>AF120</f>
        <v>:</v>
      </c>
      <c r="I117" s="226">
        <f>AG120</f>
        <v>0</v>
      </c>
      <c r="J117" s="224">
        <f>AG122</f>
        <v>0</v>
      </c>
      <c r="K117" s="225" t="str">
        <f>AF122</f>
        <v>:</v>
      </c>
      <c r="L117" s="226">
        <f>AE122</f>
        <v>3</v>
      </c>
      <c r="M117" s="224">
        <f>AE117</f>
        <v>3</v>
      </c>
      <c r="N117" s="225" t="str">
        <f>AF117</f>
        <v>:</v>
      </c>
      <c r="O117" s="227">
        <f>AG117</f>
        <v>0</v>
      </c>
      <c r="P117" s="215">
        <f>G117+J117+M117</f>
        <v>6</v>
      </c>
      <c r="Q117" s="225" t="s">
        <v>7</v>
      </c>
      <c r="R117" s="242">
        <f>I117+L117+O117</f>
        <v>3</v>
      </c>
      <c r="S117" s="243">
        <f>IF(G117&gt;I117,2,IF(AND(G117&lt;I117,H117=":"),1,0))+IF(J117&gt;L117,2,IF(AND(J117&lt;L117,K117=":"),1,0))+IF(M117&gt;O117,2,IF(AND(M117&lt;O117,N117=":"),1,0))</f>
        <v>5</v>
      </c>
      <c r="T117" s="216" t="s">
        <v>314</v>
      </c>
      <c r="V117" s="6">
        <v>1</v>
      </c>
      <c r="W117" s="10" t="str">
        <f>C118</f>
        <v>Švarc Robert</v>
      </c>
      <c r="X117" s="16" t="s">
        <v>10</v>
      </c>
      <c r="Y117" s="13" t="str">
        <f>C124</f>
        <v>Crhonek David</v>
      </c>
      <c r="Z117" s="43" t="s">
        <v>291</v>
      </c>
      <c r="AA117" s="44" t="s">
        <v>239</v>
      </c>
      <c r="AB117" s="44" t="s">
        <v>237</v>
      </c>
      <c r="AC117" s="44"/>
      <c r="AD117" s="48"/>
      <c r="AE117" s="22">
        <f t="shared" ref="AE117:AE122" si="22">IF(AND(LEN(Z117)&gt;0,MID(Z117,1,1)&lt;&gt;"-"),"1","0")+IF(AND(LEN(AA117)&gt;0,MID(AA117,1,1)&lt;&gt;"-"),"1","0")+IF(AND(LEN(AB117)&gt;0,MID(AB117,1,1)&lt;&gt;"-"),"1","0")+IF(AND(LEN(AC117)&gt;0,MID(AC117,1,1)&lt;&gt;"-"),"1","0")+IF(AND(LEN(AD117)&gt;0,MID(AD117,1,1)&lt;&gt;"-"),"1","0")</f>
        <v>3</v>
      </c>
      <c r="AF117" s="23" t="s">
        <v>7</v>
      </c>
      <c r="AG117" s="24">
        <f t="shared" ref="AG117:AG122" si="23">IF(AND(LEN(Z117)&gt;0,MID(Z117,1,1)="-"),"1","0")+IF(AND(LEN(AA117)&gt;0,MID(AA117,1,1)="-"),"1","0")+IF(AND(LEN(AB117)&gt;0,MID(AB117,1,1)="-"),"1","0")+IF(AND(LEN(AC117)&gt;0,MID(AC117,1,1)="-"),"1","0")+IF(AND(LEN(AD117)&gt;0,MID(AD117,1,1)="-"),"1","0")</f>
        <v>0</v>
      </c>
      <c r="AJ117" s="124">
        <f>A117</f>
        <v>25</v>
      </c>
      <c r="AK117" s="124">
        <f>A123</f>
        <v>50</v>
      </c>
    </row>
    <row r="118" spans="1:37">
      <c r="A118" s="217"/>
      <c r="B118" s="223"/>
      <c r="C118" s="96" t="str">
        <f>IF(A117&gt;0,IF(VLOOKUP(A117,seznam!$A$2:$C$129,2)&gt;0,VLOOKUP(A117,seznam!$A$2:$C$129,2),"------"),"------")</f>
        <v>Švarc Robert</v>
      </c>
      <c r="D118" s="213"/>
      <c r="E118" s="213"/>
      <c r="F118" s="214"/>
      <c r="G118" s="183"/>
      <c r="H118" s="203"/>
      <c r="I118" s="204"/>
      <c r="J118" s="183"/>
      <c r="K118" s="203"/>
      <c r="L118" s="204"/>
      <c r="M118" s="183"/>
      <c r="N118" s="203"/>
      <c r="O118" s="222"/>
      <c r="P118" s="202"/>
      <c r="Q118" s="203"/>
      <c r="R118" s="204"/>
      <c r="S118" s="205"/>
      <c r="T118" s="206"/>
      <c r="V118" s="7">
        <v>2</v>
      </c>
      <c r="W118" s="11" t="str">
        <f>C120</f>
        <v>Rehortová vanesa</v>
      </c>
      <c r="X118" s="17" t="s">
        <v>10</v>
      </c>
      <c r="Y118" s="14" t="str">
        <f>C122</f>
        <v>Gertner Tomáš</v>
      </c>
      <c r="Z118" s="45" t="s">
        <v>238</v>
      </c>
      <c r="AA118" s="42" t="s">
        <v>303</v>
      </c>
      <c r="AB118" s="42" t="s">
        <v>306</v>
      </c>
      <c r="AC118" s="42" t="s">
        <v>300</v>
      </c>
      <c r="AD118" s="49"/>
      <c r="AE118" s="25">
        <f t="shared" si="22"/>
        <v>1</v>
      </c>
      <c r="AF118" s="26" t="s">
        <v>7</v>
      </c>
      <c r="AG118" s="27">
        <f t="shared" si="23"/>
        <v>3</v>
      </c>
      <c r="AJ118" s="124">
        <f>A119</f>
        <v>42</v>
      </c>
      <c r="AK118" s="124">
        <f>A121</f>
        <v>33</v>
      </c>
    </row>
    <row r="119" spans="1:37">
      <c r="A119" s="217">
        <v>42</v>
      </c>
      <c r="B119" s="219">
        <v>2</v>
      </c>
      <c r="C119" s="41" t="str">
        <f>IF(A119&gt;0,IF(VLOOKUP(A119,seznam!$A$2:$C$129,3)&gt;0,VLOOKUP(A119,seznam!$A$2:$C$129,3),"------"),"------")</f>
        <v>TJ Mikulčice</v>
      </c>
      <c r="D119" s="192">
        <f>I117</f>
        <v>0</v>
      </c>
      <c r="E119" s="192" t="str">
        <f>H117</f>
        <v>:</v>
      </c>
      <c r="F119" s="194">
        <f>G117</f>
        <v>3</v>
      </c>
      <c r="G119" s="210"/>
      <c r="H119" s="185"/>
      <c r="I119" s="211"/>
      <c r="J119" s="182">
        <f>AE118</f>
        <v>1</v>
      </c>
      <c r="K119" s="192" t="str">
        <f>AF118</f>
        <v>:</v>
      </c>
      <c r="L119" s="194">
        <f>AG118</f>
        <v>3</v>
      </c>
      <c r="M119" s="182">
        <f>AE121</f>
        <v>2</v>
      </c>
      <c r="N119" s="192" t="str">
        <f>AF121</f>
        <v>:</v>
      </c>
      <c r="O119" s="221">
        <f>AG121</f>
        <v>3</v>
      </c>
      <c r="P119" s="201">
        <f>D119+J119+M119</f>
        <v>3</v>
      </c>
      <c r="Q119" s="192" t="s">
        <v>7</v>
      </c>
      <c r="R119" s="194">
        <f>F119+L119+O119</f>
        <v>9</v>
      </c>
      <c r="S119" s="196">
        <f>IF(D119&gt;F119,2,IF(AND(D119&lt;F119,E119=":"),1,0))+IF(J119&gt;L119,2,IF(AND(J119&lt;L119,K119=":"),1,0))+IF(M119&gt;O119,2,IF(AND(M119&lt;O119,N119=":"),1,0))</f>
        <v>3</v>
      </c>
      <c r="T119" s="198" t="s">
        <v>316</v>
      </c>
      <c r="V119" s="7">
        <v>3</v>
      </c>
      <c r="W119" s="11" t="str">
        <f>C124</f>
        <v>Crhonek David</v>
      </c>
      <c r="X119" s="18" t="s">
        <v>10</v>
      </c>
      <c r="Y119" s="14" t="str">
        <f>C122</f>
        <v>Gertner Tomáš</v>
      </c>
      <c r="Z119" s="45" t="s">
        <v>297</v>
      </c>
      <c r="AA119" s="42" t="s">
        <v>299</v>
      </c>
      <c r="AB119" s="42" t="s">
        <v>299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4">
        <f>A123</f>
        <v>50</v>
      </c>
      <c r="AK119" s="124">
        <f>A121</f>
        <v>33</v>
      </c>
    </row>
    <row r="120" spans="1:37">
      <c r="A120" s="217"/>
      <c r="B120" s="223"/>
      <c r="C120" s="38" t="str">
        <f>IF(A119&gt;0,IF(VLOOKUP(A119,seznam!$A$2:$C$129,2)&gt;0,VLOOKUP(A119,seznam!$A$2:$C$129,2),"------"),"------")</f>
        <v>Rehortová vanesa</v>
      </c>
      <c r="D120" s="203"/>
      <c r="E120" s="203"/>
      <c r="F120" s="204"/>
      <c r="G120" s="212"/>
      <c r="H120" s="213"/>
      <c r="I120" s="214"/>
      <c r="J120" s="183"/>
      <c r="K120" s="203"/>
      <c r="L120" s="204"/>
      <c r="M120" s="183"/>
      <c r="N120" s="203"/>
      <c r="O120" s="222"/>
      <c r="P120" s="207"/>
      <c r="Q120" s="208"/>
      <c r="R120" s="209"/>
      <c r="S120" s="205"/>
      <c r="T120" s="206"/>
      <c r="V120" s="7">
        <v>4</v>
      </c>
      <c r="W120" s="11" t="str">
        <f>C118</f>
        <v>Švarc Robert</v>
      </c>
      <c r="X120" s="17" t="s">
        <v>10</v>
      </c>
      <c r="Y120" s="14" t="str">
        <f>C120</f>
        <v>Rehortová vanesa</v>
      </c>
      <c r="Z120" s="45" t="s">
        <v>289</v>
      </c>
      <c r="AA120" s="42" t="s">
        <v>237</v>
      </c>
      <c r="AB120" s="42" t="s">
        <v>237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4">
        <f>A117</f>
        <v>25</v>
      </c>
      <c r="AK120" s="124">
        <f>A119</f>
        <v>42</v>
      </c>
    </row>
    <row r="121" spans="1:37">
      <c r="A121" s="217">
        <v>33</v>
      </c>
      <c r="B121" s="219">
        <v>3</v>
      </c>
      <c r="C121" s="41" t="str">
        <f>IF(A121&gt;0,IF(VLOOKUP(A121,seznam!$A$2:$C$129,3)&gt;0,VLOOKUP(A121,seznam!$A$2:$C$129,3),"------"),"------")</f>
        <v>SKST Hodonín</v>
      </c>
      <c r="D121" s="192">
        <f>L117</f>
        <v>3</v>
      </c>
      <c r="E121" s="192" t="str">
        <f>K117</f>
        <v>:</v>
      </c>
      <c r="F121" s="194">
        <f>J117</f>
        <v>0</v>
      </c>
      <c r="G121" s="182">
        <f>L119</f>
        <v>3</v>
      </c>
      <c r="H121" s="192" t="str">
        <f>K119</f>
        <v>:</v>
      </c>
      <c r="I121" s="194">
        <f>J119</f>
        <v>1</v>
      </c>
      <c r="J121" s="210"/>
      <c r="K121" s="185"/>
      <c r="L121" s="211"/>
      <c r="M121" s="182">
        <f>AG119</f>
        <v>3</v>
      </c>
      <c r="N121" s="192" t="str">
        <f>AF119</f>
        <v>:</v>
      </c>
      <c r="O121" s="221">
        <f>AE119</f>
        <v>0</v>
      </c>
      <c r="P121" s="201">
        <f>D121+G121+M121</f>
        <v>9</v>
      </c>
      <c r="Q121" s="192" t="s">
        <v>7</v>
      </c>
      <c r="R121" s="194">
        <f>F121+I121+O121</f>
        <v>1</v>
      </c>
      <c r="S121" s="196">
        <f>IF(D121&gt;F121,2,IF(AND(D121&lt;F121,E121=":"),1,0))+IF(G121&gt;I121,2,IF(AND(G121&lt;I121,H121=":"),1,0))+IF(M121&gt;O121,2,IF(AND(M121&lt;O121,N121=":"),1,0))</f>
        <v>6</v>
      </c>
      <c r="T121" s="198" t="s">
        <v>313</v>
      </c>
      <c r="V121" s="7">
        <v>5</v>
      </c>
      <c r="W121" s="11" t="str">
        <f>C120</f>
        <v>Rehortová vanesa</v>
      </c>
      <c r="X121" s="17" t="s">
        <v>10</v>
      </c>
      <c r="Y121" s="14" t="str">
        <f>C124</f>
        <v>Crhonek David</v>
      </c>
      <c r="Z121" s="45" t="s">
        <v>302</v>
      </c>
      <c r="AA121" s="42" t="s">
        <v>304</v>
      </c>
      <c r="AB121" s="42" t="s">
        <v>237</v>
      </c>
      <c r="AC121" s="42" t="s">
        <v>291</v>
      </c>
      <c r="AD121" s="49" t="s">
        <v>307</v>
      </c>
      <c r="AE121" s="25">
        <f t="shared" si="22"/>
        <v>2</v>
      </c>
      <c r="AF121" s="26" t="s">
        <v>7</v>
      </c>
      <c r="AG121" s="27">
        <f t="shared" si="23"/>
        <v>3</v>
      </c>
      <c r="AJ121" s="124">
        <f>A119</f>
        <v>42</v>
      </c>
      <c r="AK121" s="124">
        <f>A123</f>
        <v>50</v>
      </c>
    </row>
    <row r="122" spans="1:37" ht="13.8" thickBot="1">
      <c r="A122" s="217"/>
      <c r="B122" s="223"/>
      <c r="C122" s="38" t="str">
        <f>IF(A121&gt;0,IF(VLOOKUP(A121,seznam!$A$2:$C$129,2)&gt;0,VLOOKUP(A121,seznam!$A$2:$C$129,2),"------"),"------")</f>
        <v>Gertner Tomáš</v>
      </c>
      <c r="D122" s="203"/>
      <c r="E122" s="203"/>
      <c r="F122" s="204"/>
      <c r="G122" s="183"/>
      <c r="H122" s="203"/>
      <c r="I122" s="204"/>
      <c r="J122" s="212"/>
      <c r="K122" s="213"/>
      <c r="L122" s="214"/>
      <c r="M122" s="183"/>
      <c r="N122" s="203"/>
      <c r="O122" s="222"/>
      <c r="P122" s="202"/>
      <c r="Q122" s="203"/>
      <c r="R122" s="204"/>
      <c r="S122" s="205"/>
      <c r="T122" s="206"/>
      <c r="V122" s="8">
        <v>6</v>
      </c>
      <c r="W122" s="12" t="str">
        <f>C122</f>
        <v>Gertner Tomáš</v>
      </c>
      <c r="X122" s="19" t="s">
        <v>10</v>
      </c>
      <c r="Y122" s="15" t="str">
        <f>C118</f>
        <v>Švarc Robert</v>
      </c>
      <c r="Z122" s="46" t="s">
        <v>293</v>
      </c>
      <c r="AA122" s="47" t="s">
        <v>291</v>
      </c>
      <c r="AB122" s="47" t="s">
        <v>291</v>
      </c>
      <c r="AC122" s="47"/>
      <c r="AD122" s="50"/>
      <c r="AE122" s="28">
        <f t="shared" si="22"/>
        <v>3</v>
      </c>
      <c r="AF122" s="29" t="s">
        <v>7</v>
      </c>
      <c r="AG122" s="30">
        <f t="shared" si="23"/>
        <v>0</v>
      </c>
      <c r="AJ122" s="124">
        <f>A121</f>
        <v>33</v>
      </c>
      <c r="AK122" s="124">
        <f>A117</f>
        <v>25</v>
      </c>
    </row>
    <row r="123" spans="1:37">
      <c r="A123" s="217">
        <v>50</v>
      </c>
      <c r="B123" s="219">
        <v>4</v>
      </c>
      <c r="C123" s="41" t="str">
        <f>IF(A123&gt;0,IF(VLOOKUP(A123,seznam!$A$2:$C$129,3)&gt;0,VLOOKUP(A123,seznam!$A$2:$C$129,3),"------"),"------")</f>
        <v>KST Vyškov</v>
      </c>
      <c r="D123" s="192">
        <f>O117</f>
        <v>0</v>
      </c>
      <c r="E123" s="192" t="str">
        <f>N117</f>
        <v>:</v>
      </c>
      <c r="F123" s="194">
        <f>M117</f>
        <v>3</v>
      </c>
      <c r="G123" s="182">
        <f>O119</f>
        <v>3</v>
      </c>
      <c r="H123" s="192" t="str">
        <f>N119</f>
        <v>:</v>
      </c>
      <c r="I123" s="194">
        <f>M119</f>
        <v>2</v>
      </c>
      <c r="J123" s="182">
        <f>O121</f>
        <v>0</v>
      </c>
      <c r="K123" s="192" t="str">
        <f>N121</f>
        <v>:</v>
      </c>
      <c r="L123" s="194">
        <f>M121</f>
        <v>3</v>
      </c>
      <c r="M123" s="184"/>
      <c r="N123" s="185"/>
      <c r="O123" s="186"/>
      <c r="P123" s="190">
        <f>D123+G123+J123</f>
        <v>3</v>
      </c>
      <c r="Q123" s="192" t="s">
        <v>7</v>
      </c>
      <c r="R123" s="194">
        <f>F123+I123+L123</f>
        <v>8</v>
      </c>
      <c r="S123" s="196">
        <f>IF(D123&gt;F123,2,IF(AND(D123&lt;F123,E123=":"),1,0))+IF(G123&gt;I123,2,IF(AND(G123&lt;I123,H123=":"),1,0))+IF(J123&gt;L123,2,IF(AND(J123&lt;L123,K123=":"),1,0))</f>
        <v>4</v>
      </c>
      <c r="T123" s="198" t="s">
        <v>315</v>
      </c>
    </row>
    <row r="124" spans="1:37" ht="13.8" thickBot="1">
      <c r="A124" s="218"/>
      <c r="B124" s="220"/>
      <c r="C124" s="39" t="str">
        <f>IF(A123&gt;0,IF(VLOOKUP(A123,seznam!$A$2:$C$129,2)&gt;0,VLOOKUP(A123,seznam!$A$2:$C$129,2),"------"),"------")</f>
        <v>Crhonek David</v>
      </c>
      <c r="D124" s="193"/>
      <c r="E124" s="193"/>
      <c r="F124" s="195"/>
      <c r="G124" s="200"/>
      <c r="H124" s="193"/>
      <c r="I124" s="195"/>
      <c r="J124" s="200"/>
      <c r="K124" s="193"/>
      <c r="L124" s="195"/>
      <c r="M124" s="187"/>
      <c r="N124" s="188"/>
      <c r="O124" s="189"/>
      <c r="P124" s="191"/>
      <c r="Q124" s="193"/>
      <c r="R124" s="195"/>
      <c r="S124" s="197"/>
      <c r="T124" s="199"/>
    </row>
    <row r="125" spans="1:37" ht="39.9" customHeight="1">
      <c r="B125" s="178" t="str">
        <f>B84</f>
        <v>BTM B - U13 - 1.stupeň turnaj B</v>
      </c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</row>
    <row r="126" spans="1:37" ht="13.8" thickBot="1"/>
    <row r="127" spans="1:37" ht="13.8" thickBot="1">
      <c r="A127" s="97" t="s">
        <v>2</v>
      </c>
      <c r="B127" s="233" t="s">
        <v>38</v>
      </c>
      <c r="C127" s="234"/>
      <c r="D127" s="235">
        <v>1</v>
      </c>
      <c r="E127" s="236"/>
      <c r="F127" s="237"/>
      <c r="G127" s="238">
        <v>2</v>
      </c>
      <c r="H127" s="236"/>
      <c r="I127" s="237"/>
      <c r="J127" s="238">
        <v>3</v>
      </c>
      <c r="K127" s="236"/>
      <c r="L127" s="237"/>
      <c r="M127" s="238">
        <v>4</v>
      </c>
      <c r="N127" s="236"/>
      <c r="O127" s="239"/>
      <c r="P127" s="235" t="s">
        <v>4</v>
      </c>
      <c r="Q127" s="240"/>
      <c r="R127" s="241"/>
      <c r="S127" s="5" t="s">
        <v>5</v>
      </c>
      <c r="T127" s="4" t="s">
        <v>6</v>
      </c>
    </row>
    <row r="128" spans="1:37">
      <c r="A128" s="228">
        <v>26</v>
      </c>
      <c r="B128" s="229">
        <v>1</v>
      </c>
      <c r="C128" s="40" t="str">
        <f>IF(A128&gt;0,IF(VLOOKUP(A128,seznam!$A$2:$C$129,3)&gt;0,VLOOKUP(A128,seznam!$A$2:$C$129,3),"------"),"------")</f>
        <v>SKST Hodonín</v>
      </c>
      <c r="D128" s="230"/>
      <c r="E128" s="231"/>
      <c r="F128" s="232"/>
      <c r="G128" s="224">
        <f>AE131</f>
        <v>3</v>
      </c>
      <c r="H128" s="225" t="str">
        <f>AF131</f>
        <v>:</v>
      </c>
      <c r="I128" s="226">
        <f>AG131</f>
        <v>0</v>
      </c>
      <c r="J128" s="224">
        <f>AG133</f>
        <v>3</v>
      </c>
      <c r="K128" s="225" t="str">
        <f>AF133</f>
        <v>:</v>
      </c>
      <c r="L128" s="226">
        <f>AE133</f>
        <v>0</v>
      </c>
      <c r="M128" s="224">
        <f>AE128</f>
        <v>1</v>
      </c>
      <c r="N128" s="225" t="str">
        <f>AF128</f>
        <v>:</v>
      </c>
      <c r="O128" s="227">
        <f>AG128</f>
        <v>3</v>
      </c>
      <c r="P128" s="215">
        <f>G128+J128+M128</f>
        <v>7</v>
      </c>
      <c r="Q128" s="225" t="s">
        <v>7</v>
      </c>
      <c r="R128" s="242">
        <f>I128+L128+O128</f>
        <v>3</v>
      </c>
      <c r="S128" s="243">
        <f>IF(G128&gt;I128,2,IF(AND(G128&lt;I128,H128=":"),1,0))+IF(J128&gt;L128,2,IF(AND(J128&lt;L128,K128=":"),1,0))+IF(M128&gt;O128,2,IF(AND(M128&lt;O128,N128=":"),1,0))</f>
        <v>5</v>
      </c>
      <c r="T128" s="216" t="s">
        <v>314</v>
      </c>
      <c r="V128" s="6">
        <v>1</v>
      </c>
      <c r="W128" s="10" t="str">
        <f>C129</f>
        <v>Pešák Dominik</v>
      </c>
      <c r="X128" s="16" t="s">
        <v>10</v>
      </c>
      <c r="Y128" s="13" t="str">
        <f>C135</f>
        <v>Mrázová Monika</v>
      </c>
      <c r="Z128" s="43" t="s">
        <v>306</v>
      </c>
      <c r="AA128" s="44" t="s">
        <v>304</v>
      </c>
      <c r="AB128" s="44" t="s">
        <v>238</v>
      </c>
      <c r="AC128" s="44" t="s">
        <v>304</v>
      </c>
      <c r="AD128" s="48"/>
      <c r="AE128" s="22">
        <f t="shared" ref="AE128:AE133" si="24">IF(AND(LEN(Z128)&gt;0,MID(Z128,1,1)&lt;&gt;"-"),"1","0")+IF(AND(LEN(AA128)&gt;0,MID(AA128,1,1)&lt;&gt;"-"),"1","0")+IF(AND(LEN(AB128)&gt;0,MID(AB128,1,1)&lt;&gt;"-"),"1","0")+IF(AND(LEN(AC128)&gt;0,MID(AC128,1,1)&lt;&gt;"-"),"1","0")+IF(AND(LEN(AD128)&gt;0,MID(AD128,1,1)&lt;&gt;"-"),"1","0")</f>
        <v>1</v>
      </c>
      <c r="AF128" s="23" t="s">
        <v>7</v>
      </c>
      <c r="AG128" s="24">
        <f t="shared" ref="AG128:AG133" si="25">IF(AND(LEN(Z128)&gt;0,MID(Z128,1,1)="-"),"1","0")+IF(AND(LEN(AA128)&gt;0,MID(AA128,1,1)="-"),"1","0")+IF(AND(LEN(AB128)&gt;0,MID(AB128,1,1)="-"),"1","0")+IF(AND(LEN(AC128)&gt;0,MID(AC128,1,1)="-"),"1","0")+IF(AND(LEN(AD128)&gt;0,MID(AD128,1,1)="-"),"1","0")</f>
        <v>3</v>
      </c>
      <c r="AJ128" s="124">
        <f>A128</f>
        <v>26</v>
      </c>
      <c r="AK128" s="124">
        <f>A134</f>
        <v>49</v>
      </c>
    </row>
    <row r="129" spans="1:37">
      <c r="A129" s="217"/>
      <c r="B129" s="223"/>
      <c r="C129" s="96" t="str">
        <f>IF(A128&gt;0,IF(VLOOKUP(A128,seznam!$A$2:$C$129,2)&gt;0,VLOOKUP(A128,seznam!$A$2:$C$129,2),"------"),"------")</f>
        <v>Pešák Dominik</v>
      </c>
      <c r="D129" s="213"/>
      <c r="E129" s="213"/>
      <c r="F129" s="214"/>
      <c r="G129" s="183"/>
      <c r="H129" s="203"/>
      <c r="I129" s="204"/>
      <c r="J129" s="183"/>
      <c r="K129" s="203"/>
      <c r="L129" s="204"/>
      <c r="M129" s="183"/>
      <c r="N129" s="203"/>
      <c r="O129" s="222"/>
      <c r="P129" s="202"/>
      <c r="Q129" s="203"/>
      <c r="R129" s="204"/>
      <c r="S129" s="205"/>
      <c r="T129" s="206"/>
      <c r="V129" s="7">
        <v>2</v>
      </c>
      <c r="W129" s="11" t="str">
        <f>C131</f>
        <v>Šlichta Teodor</v>
      </c>
      <c r="X129" s="17" t="s">
        <v>10</v>
      </c>
      <c r="Y129" s="14" t="str">
        <f>C133</f>
        <v>Přikrylová Adéla</v>
      </c>
      <c r="Z129" s="45" t="s">
        <v>300</v>
      </c>
      <c r="AA129" s="42" t="s">
        <v>299</v>
      </c>
      <c r="AB129" s="42" t="s">
        <v>306</v>
      </c>
      <c r="AC129" s="42"/>
      <c r="AD129" s="49"/>
      <c r="AE129" s="25">
        <f t="shared" si="24"/>
        <v>0</v>
      </c>
      <c r="AF129" s="26" t="s">
        <v>7</v>
      </c>
      <c r="AG129" s="27">
        <f t="shared" si="25"/>
        <v>3</v>
      </c>
      <c r="AJ129" s="124">
        <f>A130</f>
        <v>43</v>
      </c>
      <c r="AK129" s="124">
        <f>A132</f>
        <v>31</v>
      </c>
    </row>
    <row r="130" spans="1:37">
      <c r="A130" s="217">
        <v>43</v>
      </c>
      <c r="B130" s="219">
        <v>2</v>
      </c>
      <c r="C130" s="41" t="str">
        <f>IF(A130&gt;0,IF(VLOOKUP(A130,seznam!$A$2:$C$129,3)&gt;0,VLOOKUP(A130,seznam!$A$2:$C$129,3),"------"),"------")</f>
        <v>MSK Břeclav</v>
      </c>
      <c r="D130" s="192">
        <f>I128</f>
        <v>0</v>
      </c>
      <c r="E130" s="192" t="str">
        <f>H128</f>
        <v>:</v>
      </c>
      <c r="F130" s="194">
        <f>G128</f>
        <v>3</v>
      </c>
      <c r="G130" s="210"/>
      <c r="H130" s="185"/>
      <c r="I130" s="211"/>
      <c r="J130" s="182">
        <f>AE129</f>
        <v>0</v>
      </c>
      <c r="K130" s="192" t="str">
        <f>AF129</f>
        <v>:</v>
      </c>
      <c r="L130" s="194">
        <f>AG129</f>
        <v>3</v>
      </c>
      <c r="M130" s="182">
        <f>AE132</f>
        <v>0</v>
      </c>
      <c r="N130" s="192" t="str">
        <f>AF132</f>
        <v>:</v>
      </c>
      <c r="O130" s="221">
        <f>AG132</f>
        <v>3</v>
      </c>
      <c r="P130" s="201">
        <f>D130+J130+M130</f>
        <v>0</v>
      </c>
      <c r="Q130" s="192" t="s">
        <v>7</v>
      </c>
      <c r="R130" s="194">
        <f>F130+L130+O130</f>
        <v>9</v>
      </c>
      <c r="S130" s="196">
        <f>IF(D130&gt;F130,2,IF(AND(D130&lt;F130,E130=":"),1,0))+IF(J130&gt;L130,2,IF(AND(J130&lt;L130,K130=":"),1,0))+IF(M130&gt;O130,2,IF(AND(M130&lt;O130,N130=":"),1,0))</f>
        <v>3</v>
      </c>
      <c r="T130" s="198" t="s">
        <v>316</v>
      </c>
      <c r="V130" s="7">
        <v>3</v>
      </c>
      <c r="W130" s="11" t="str">
        <f>C135</f>
        <v>Mrázová Monika</v>
      </c>
      <c r="X130" s="18" t="s">
        <v>10</v>
      </c>
      <c r="Y130" s="14" t="str">
        <f>C133</f>
        <v>Přikrylová Adéla</v>
      </c>
      <c r="Z130" s="45" t="s">
        <v>295</v>
      </c>
      <c r="AA130" s="42" t="s">
        <v>289</v>
      </c>
      <c r="AB130" s="42" t="s">
        <v>295</v>
      </c>
      <c r="AC130" s="42"/>
      <c r="AD130" s="49"/>
      <c r="AE130" s="25">
        <f t="shared" si="24"/>
        <v>3</v>
      </c>
      <c r="AF130" s="26" t="s">
        <v>7</v>
      </c>
      <c r="AG130" s="27">
        <f t="shared" si="25"/>
        <v>0</v>
      </c>
      <c r="AJ130" s="124">
        <f>A134</f>
        <v>49</v>
      </c>
      <c r="AK130" s="124">
        <f>A132</f>
        <v>31</v>
      </c>
    </row>
    <row r="131" spans="1:37">
      <c r="A131" s="217"/>
      <c r="B131" s="223"/>
      <c r="C131" s="38" t="str">
        <f>IF(A130&gt;0,IF(VLOOKUP(A130,seznam!$A$2:$C$129,2)&gt;0,VLOOKUP(A130,seznam!$A$2:$C$129,2),"------"),"------")</f>
        <v>Šlichta Teodor</v>
      </c>
      <c r="D131" s="203"/>
      <c r="E131" s="203"/>
      <c r="F131" s="204"/>
      <c r="G131" s="212"/>
      <c r="H131" s="213"/>
      <c r="I131" s="214"/>
      <c r="J131" s="183"/>
      <c r="K131" s="203"/>
      <c r="L131" s="204"/>
      <c r="M131" s="183"/>
      <c r="N131" s="203"/>
      <c r="O131" s="222"/>
      <c r="P131" s="207"/>
      <c r="Q131" s="208"/>
      <c r="R131" s="209"/>
      <c r="S131" s="205"/>
      <c r="T131" s="206"/>
      <c r="V131" s="7">
        <v>4</v>
      </c>
      <c r="W131" s="11" t="str">
        <f>C129</f>
        <v>Pešák Dominik</v>
      </c>
      <c r="X131" s="17" t="s">
        <v>10</v>
      </c>
      <c r="Y131" s="14" t="str">
        <f>C131</f>
        <v>Šlichta Teodor</v>
      </c>
      <c r="Z131" s="45" t="s">
        <v>291</v>
      </c>
      <c r="AA131" s="42" t="s">
        <v>292</v>
      </c>
      <c r="AB131" s="42" t="s">
        <v>293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4">
        <f>A128</f>
        <v>26</v>
      </c>
      <c r="AK131" s="124">
        <f>A130</f>
        <v>43</v>
      </c>
    </row>
    <row r="132" spans="1:37">
      <c r="A132" s="217">
        <v>31</v>
      </c>
      <c r="B132" s="219">
        <v>3</v>
      </c>
      <c r="C132" s="41" t="str">
        <f>IF(A132&gt;0,IF(VLOOKUP(A132,seznam!$A$2:$C$129,3)&gt;0,VLOOKUP(A132,seznam!$A$2:$C$129,3),"------"),"------")</f>
        <v>KST Blansko</v>
      </c>
      <c r="D132" s="192">
        <f>L128</f>
        <v>0</v>
      </c>
      <c r="E132" s="192" t="str">
        <f>K128</f>
        <v>:</v>
      </c>
      <c r="F132" s="194">
        <f>J128</f>
        <v>3</v>
      </c>
      <c r="G132" s="182">
        <f>L130</f>
        <v>3</v>
      </c>
      <c r="H132" s="192" t="str">
        <f>K130</f>
        <v>:</v>
      </c>
      <c r="I132" s="194">
        <f>J130</f>
        <v>0</v>
      </c>
      <c r="J132" s="210"/>
      <c r="K132" s="185"/>
      <c r="L132" s="211"/>
      <c r="M132" s="182">
        <f>AG130</f>
        <v>0</v>
      </c>
      <c r="N132" s="192" t="str">
        <f>AF130</f>
        <v>:</v>
      </c>
      <c r="O132" s="221">
        <f>AE130</f>
        <v>3</v>
      </c>
      <c r="P132" s="201">
        <f>D132+G132+M132</f>
        <v>3</v>
      </c>
      <c r="Q132" s="192" t="s">
        <v>7</v>
      </c>
      <c r="R132" s="194">
        <f>F132+I132+O132</f>
        <v>6</v>
      </c>
      <c r="S132" s="196">
        <f>IF(D132&gt;F132,2,IF(AND(D132&lt;F132,E132=":"),1,0))+IF(G132&gt;I132,2,IF(AND(G132&lt;I132,H132=":"),1,0))+IF(M132&gt;O132,2,IF(AND(M132&lt;O132,N132=":"),1,0))</f>
        <v>4</v>
      </c>
      <c r="T132" s="198" t="s">
        <v>315</v>
      </c>
      <c r="V132" s="7">
        <v>5</v>
      </c>
      <c r="W132" s="11" t="str">
        <f>C131</f>
        <v>Šlichta Teodor</v>
      </c>
      <c r="X132" s="17" t="s">
        <v>10</v>
      </c>
      <c r="Y132" s="14" t="str">
        <f>C135</f>
        <v>Mrázová Monika</v>
      </c>
      <c r="Z132" s="45" t="s">
        <v>309</v>
      </c>
      <c r="AA132" s="42" t="s">
        <v>309</v>
      </c>
      <c r="AB132" s="42" t="s">
        <v>309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4">
        <f>A130</f>
        <v>43</v>
      </c>
      <c r="AK132" s="124">
        <f>A134</f>
        <v>49</v>
      </c>
    </row>
    <row r="133" spans="1:37" ht="13.8" thickBot="1">
      <c r="A133" s="217"/>
      <c r="B133" s="223"/>
      <c r="C133" s="38" t="str">
        <f>IF(A132&gt;0,IF(VLOOKUP(A132,seznam!$A$2:$C$129,2)&gt;0,VLOOKUP(A132,seznam!$A$2:$C$129,2),"------"),"------")</f>
        <v>Přikrylová Adéla</v>
      </c>
      <c r="D133" s="203"/>
      <c r="E133" s="203"/>
      <c r="F133" s="204"/>
      <c r="G133" s="183"/>
      <c r="H133" s="203"/>
      <c r="I133" s="204"/>
      <c r="J133" s="212"/>
      <c r="K133" s="213"/>
      <c r="L133" s="214"/>
      <c r="M133" s="183"/>
      <c r="N133" s="203"/>
      <c r="O133" s="222"/>
      <c r="P133" s="202"/>
      <c r="Q133" s="203"/>
      <c r="R133" s="204"/>
      <c r="S133" s="205"/>
      <c r="T133" s="206"/>
      <c r="V133" s="8">
        <v>6</v>
      </c>
      <c r="W133" s="12" t="str">
        <f>C133</f>
        <v>Přikrylová Adéla</v>
      </c>
      <c r="X133" s="19" t="s">
        <v>10</v>
      </c>
      <c r="Y133" s="15" t="str">
        <f>C129</f>
        <v>Pešák Dominik</v>
      </c>
      <c r="Z133" s="46" t="s">
        <v>306</v>
      </c>
      <c r="AA133" s="47" t="s">
        <v>307</v>
      </c>
      <c r="AB133" s="47" t="s">
        <v>297</v>
      </c>
      <c r="AC133" s="47"/>
      <c r="AD133" s="50"/>
      <c r="AE133" s="28">
        <f t="shared" si="24"/>
        <v>0</v>
      </c>
      <c r="AF133" s="29" t="s">
        <v>7</v>
      </c>
      <c r="AG133" s="30">
        <f t="shared" si="25"/>
        <v>3</v>
      </c>
      <c r="AJ133" s="124">
        <f>A132</f>
        <v>31</v>
      </c>
      <c r="AK133" s="124">
        <f>A128</f>
        <v>26</v>
      </c>
    </row>
    <row r="134" spans="1:37">
      <c r="A134" s="217">
        <v>49</v>
      </c>
      <c r="B134" s="219">
        <v>4</v>
      </c>
      <c r="C134" s="41" t="str">
        <f>IF(A134&gt;0,IF(VLOOKUP(A134,seznam!$A$2:$C$129,3)&gt;0,VLOOKUP(A134,seznam!$A$2:$C$129,3),"------"),"------")</f>
        <v>KST Vyškov</v>
      </c>
      <c r="D134" s="192">
        <f>O128</f>
        <v>3</v>
      </c>
      <c r="E134" s="192" t="str">
        <f>N128</f>
        <v>:</v>
      </c>
      <c r="F134" s="194">
        <f>M128</f>
        <v>1</v>
      </c>
      <c r="G134" s="182">
        <f>O130</f>
        <v>3</v>
      </c>
      <c r="H134" s="192" t="str">
        <f>N130</f>
        <v>:</v>
      </c>
      <c r="I134" s="194">
        <f>M130</f>
        <v>0</v>
      </c>
      <c r="J134" s="182">
        <f>O132</f>
        <v>3</v>
      </c>
      <c r="K134" s="192" t="str">
        <f>N132</f>
        <v>:</v>
      </c>
      <c r="L134" s="194">
        <f>M132</f>
        <v>0</v>
      </c>
      <c r="M134" s="184"/>
      <c r="N134" s="185"/>
      <c r="O134" s="186"/>
      <c r="P134" s="190">
        <f>D134+G134+J134</f>
        <v>9</v>
      </c>
      <c r="Q134" s="192" t="s">
        <v>7</v>
      </c>
      <c r="R134" s="194">
        <f>F134+I134+L134</f>
        <v>1</v>
      </c>
      <c r="S134" s="196">
        <f>IF(D134&gt;F134,2,IF(AND(D134&lt;F134,E134=":"),1,0))+IF(G134&gt;I134,2,IF(AND(G134&lt;I134,H134=":"),1,0))+IF(J134&gt;L134,2,IF(AND(J134&lt;L134,K134=":"),1,0))</f>
        <v>6</v>
      </c>
      <c r="T134" s="198" t="s">
        <v>313</v>
      </c>
    </row>
    <row r="135" spans="1:37" ht="13.8" thickBot="1">
      <c r="A135" s="218"/>
      <c r="B135" s="220"/>
      <c r="C135" s="39" t="str">
        <f>IF(A134&gt;0,IF(VLOOKUP(A134,seznam!$A$2:$C$129,2)&gt;0,VLOOKUP(A134,seznam!$A$2:$C$129,2),"------"),"------")</f>
        <v>Mrázová Monika</v>
      </c>
      <c r="D135" s="193"/>
      <c r="E135" s="193"/>
      <c r="F135" s="195"/>
      <c r="G135" s="200"/>
      <c r="H135" s="193"/>
      <c r="I135" s="195"/>
      <c r="J135" s="200"/>
      <c r="K135" s="193"/>
      <c r="L135" s="195"/>
      <c r="M135" s="187"/>
      <c r="N135" s="188"/>
      <c r="O135" s="189"/>
      <c r="P135" s="191"/>
      <c r="Q135" s="193"/>
      <c r="R135" s="195"/>
      <c r="S135" s="197"/>
      <c r="T135" s="199"/>
    </row>
    <row r="136" spans="1:37" ht="13.8" thickBot="1"/>
    <row r="137" spans="1:37" ht="13.8" thickBot="1">
      <c r="A137" s="97" t="s">
        <v>2</v>
      </c>
      <c r="B137" s="233" t="s">
        <v>39</v>
      </c>
      <c r="C137" s="234"/>
      <c r="D137" s="235">
        <v>1</v>
      </c>
      <c r="E137" s="236"/>
      <c r="F137" s="237"/>
      <c r="G137" s="238">
        <v>2</v>
      </c>
      <c r="H137" s="236"/>
      <c r="I137" s="237"/>
      <c r="J137" s="238">
        <v>3</v>
      </c>
      <c r="K137" s="236"/>
      <c r="L137" s="237"/>
      <c r="M137" s="238">
        <v>4</v>
      </c>
      <c r="N137" s="236"/>
      <c r="O137" s="239"/>
      <c r="P137" s="235" t="s">
        <v>4</v>
      </c>
      <c r="Q137" s="240"/>
      <c r="R137" s="241"/>
      <c r="S137" s="5" t="s">
        <v>5</v>
      </c>
      <c r="T137" s="4" t="s">
        <v>6</v>
      </c>
    </row>
    <row r="138" spans="1:37">
      <c r="A138" s="228">
        <v>27</v>
      </c>
      <c r="B138" s="229">
        <v>1</v>
      </c>
      <c r="C138" s="40" t="str">
        <f>IF(A138&gt;0,IF(VLOOKUP(A138,seznam!$A$2:$C$129,3)&gt;0,VLOOKUP(A138,seznam!$A$2:$C$129,3),"------"),"------")</f>
        <v>KST Blansko</v>
      </c>
      <c r="D138" s="230"/>
      <c r="E138" s="231"/>
      <c r="F138" s="232"/>
      <c r="G138" s="224">
        <f>AE141</f>
        <v>0</v>
      </c>
      <c r="H138" s="225" t="str">
        <f>AF141</f>
        <v>:</v>
      </c>
      <c r="I138" s="226">
        <f>AG141</f>
        <v>3</v>
      </c>
      <c r="J138" s="224">
        <f>AG143</f>
        <v>3</v>
      </c>
      <c r="K138" s="225" t="str">
        <f>AF143</f>
        <v>:</v>
      </c>
      <c r="L138" s="226">
        <f>AE143</f>
        <v>1</v>
      </c>
      <c r="M138" s="224">
        <f>AE138</f>
        <v>3</v>
      </c>
      <c r="N138" s="225" t="str">
        <f>AF138</f>
        <v>:</v>
      </c>
      <c r="O138" s="227">
        <f>AG138</f>
        <v>0</v>
      </c>
      <c r="P138" s="215">
        <f>G138+J138+M138</f>
        <v>6</v>
      </c>
      <c r="Q138" s="225" t="s">
        <v>7</v>
      </c>
      <c r="R138" s="242">
        <f>I138+L138+O138</f>
        <v>4</v>
      </c>
      <c r="S138" s="243">
        <f>IF(G138&gt;I138,2,IF(AND(G138&lt;I138,H138=":"),1,0))+IF(J138&gt;L138,2,IF(AND(J138&lt;L138,K138=":"),1,0))+IF(M138&gt;O138,2,IF(AND(M138&lt;O138,N138=":"),1,0))</f>
        <v>5</v>
      </c>
      <c r="T138" s="216" t="s">
        <v>314</v>
      </c>
      <c r="V138" s="6">
        <v>1</v>
      </c>
      <c r="W138" s="10" t="str">
        <f>C139</f>
        <v>Fousková Jarmila</v>
      </c>
      <c r="X138" s="16" t="s">
        <v>10</v>
      </c>
      <c r="Y138" s="13" t="str">
        <f>C145</f>
        <v>Salajka Jörg</v>
      </c>
      <c r="Z138" s="43" t="s">
        <v>290</v>
      </c>
      <c r="AA138" s="44" t="s">
        <v>301</v>
      </c>
      <c r="AB138" s="44" t="s">
        <v>295</v>
      </c>
      <c r="AC138" s="44"/>
      <c r="AD138" s="48"/>
      <c r="AE138" s="22">
        <f t="shared" ref="AE138:AE143" si="26">IF(AND(LEN(Z138)&gt;0,MID(Z138,1,1)&lt;&gt;"-"),"1","0")+IF(AND(LEN(AA138)&gt;0,MID(AA138,1,1)&lt;&gt;"-"),"1","0")+IF(AND(LEN(AB138)&gt;0,MID(AB138,1,1)&lt;&gt;"-"),"1","0")+IF(AND(LEN(AC138)&gt;0,MID(AC138,1,1)&lt;&gt;"-"),"1","0")+IF(AND(LEN(AD138)&gt;0,MID(AD138,1,1)&lt;&gt;"-"),"1","0")</f>
        <v>3</v>
      </c>
      <c r="AF138" s="23" t="s">
        <v>7</v>
      </c>
      <c r="AG138" s="24">
        <f t="shared" ref="AG138:AG143" si="27">IF(AND(LEN(Z138)&gt;0,MID(Z138,1,1)="-"),"1","0")+IF(AND(LEN(AA138)&gt;0,MID(AA138,1,1)="-"),"1","0")+IF(AND(LEN(AB138)&gt;0,MID(AB138,1,1)="-"),"1","0")+IF(AND(LEN(AC138)&gt;0,MID(AC138,1,1)="-"),"1","0")+IF(AND(LEN(AD138)&gt;0,MID(AD138,1,1)="-"),"1","0")</f>
        <v>0</v>
      </c>
      <c r="AJ138" s="124">
        <f>A138</f>
        <v>27</v>
      </c>
      <c r="AK138" s="124">
        <f>A144</f>
        <v>52</v>
      </c>
    </row>
    <row r="139" spans="1:37">
      <c r="A139" s="217"/>
      <c r="B139" s="223"/>
      <c r="C139" s="96" t="str">
        <f>IF(A138&gt;0,IF(VLOOKUP(A138,seznam!$A$2:$C$129,2)&gt;0,VLOOKUP(A138,seznam!$A$2:$C$129,2),"------"),"------")</f>
        <v>Fousková Jarmila</v>
      </c>
      <c r="D139" s="213"/>
      <c r="E139" s="213"/>
      <c r="F139" s="214"/>
      <c r="G139" s="183"/>
      <c r="H139" s="203"/>
      <c r="I139" s="204"/>
      <c r="J139" s="183"/>
      <c r="K139" s="203"/>
      <c r="L139" s="204"/>
      <c r="M139" s="183"/>
      <c r="N139" s="203"/>
      <c r="O139" s="222"/>
      <c r="P139" s="202"/>
      <c r="Q139" s="203"/>
      <c r="R139" s="204"/>
      <c r="S139" s="205"/>
      <c r="T139" s="206"/>
      <c r="V139" s="7">
        <v>2</v>
      </c>
      <c r="W139" s="11" t="str">
        <f>C141</f>
        <v>Příhoda Michal</v>
      </c>
      <c r="X139" s="17" t="s">
        <v>10</v>
      </c>
      <c r="Y139" s="14" t="str">
        <f>C143</f>
        <v>Křepela David</v>
      </c>
      <c r="Z139" s="45" t="s">
        <v>298</v>
      </c>
      <c r="AA139" s="42" t="s">
        <v>291</v>
      </c>
      <c r="AB139" s="42" t="s">
        <v>238</v>
      </c>
      <c r="AC139" s="42" t="s">
        <v>237</v>
      </c>
      <c r="AD139" s="49"/>
      <c r="AE139" s="25">
        <f t="shared" si="26"/>
        <v>3</v>
      </c>
      <c r="AF139" s="26" t="s">
        <v>7</v>
      </c>
      <c r="AG139" s="27">
        <f t="shared" si="27"/>
        <v>1</v>
      </c>
      <c r="AJ139" s="124">
        <f>A140</f>
        <v>44</v>
      </c>
      <c r="AK139" s="124">
        <f>A142</f>
        <v>30</v>
      </c>
    </row>
    <row r="140" spans="1:37">
      <c r="A140" s="217">
        <v>44</v>
      </c>
      <c r="B140" s="219">
        <v>2</v>
      </c>
      <c r="C140" s="41" t="str">
        <f>IF(A140&gt;0,IF(VLOOKUP(A140,seznam!$A$2:$C$129,3)&gt;0,VLOOKUP(A140,seznam!$A$2:$C$129,3),"------"),"------")</f>
        <v>Slovan Hodonín</v>
      </c>
      <c r="D140" s="192">
        <f>I138</f>
        <v>3</v>
      </c>
      <c r="E140" s="192" t="str">
        <f>H138</f>
        <v>:</v>
      </c>
      <c r="F140" s="194">
        <f>G138</f>
        <v>0</v>
      </c>
      <c r="G140" s="210"/>
      <c r="H140" s="185"/>
      <c r="I140" s="211"/>
      <c r="J140" s="182">
        <f>AE139</f>
        <v>3</v>
      </c>
      <c r="K140" s="192" t="str">
        <f>AF139</f>
        <v>:</v>
      </c>
      <c r="L140" s="194">
        <f>AG139</f>
        <v>1</v>
      </c>
      <c r="M140" s="182">
        <f>AE142</f>
        <v>3</v>
      </c>
      <c r="N140" s="192" t="str">
        <f>AF142</f>
        <v>:</v>
      </c>
      <c r="O140" s="221">
        <f>AG142</f>
        <v>0</v>
      </c>
      <c r="P140" s="201">
        <f>D140+J140+M140</f>
        <v>9</v>
      </c>
      <c r="Q140" s="192" t="s">
        <v>7</v>
      </c>
      <c r="R140" s="194">
        <f>F140+L140+O140</f>
        <v>1</v>
      </c>
      <c r="S140" s="196">
        <f>IF(D140&gt;F140,2,IF(AND(D140&lt;F140,E140=":"),1,0))+IF(J140&gt;L140,2,IF(AND(J140&lt;L140,K140=":"),1,0))+IF(M140&gt;O140,2,IF(AND(M140&lt;O140,N140=":"),1,0))</f>
        <v>6</v>
      </c>
      <c r="T140" s="198" t="s">
        <v>313</v>
      </c>
      <c r="V140" s="7">
        <v>3</v>
      </c>
      <c r="W140" s="11" t="str">
        <f>C145</f>
        <v>Salajka Jörg</v>
      </c>
      <c r="X140" s="18" t="s">
        <v>10</v>
      </c>
      <c r="Y140" s="14" t="str">
        <f>C143</f>
        <v>Křepela David</v>
      </c>
      <c r="Z140" s="45" t="s">
        <v>299</v>
      </c>
      <c r="AA140" s="42" t="s">
        <v>299</v>
      </c>
      <c r="AB140" s="42" t="s">
        <v>309</v>
      </c>
      <c r="AC140" s="42"/>
      <c r="AD140" s="49"/>
      <c r="AE140" s="25">
        <f t="shared" si="26"/>
        <v>0</v>
      </c>
      <c r="AF140" s="26" t="s">
        <v>7</v>
      </c>
      <c r="AG140" s="27">
        <f t="shared" si="27"/>
        <v>3</v>
      </c>
      <c r="AJ140" s="124">
        <f>A144</f>
        <v>52</v>
      </c>
      <c r="AK140" s="124">
        <f>A142</f>
        <v>30</v>
      </c>
    </row>
    <row r="141" spans="1:37">
      <c r="A141" s="217"/>
      <c r="B141" s="223"/>
      <c r="C141" s="38" t="str">
        <f>IF(A140&gt;0,IF(VLOOKUP(A140,seznam!$A$2:$C$129,2)&gt;0,VLOOKUP(A140,seznam!$A$2:$C$129,2),"------"),"------")</f>
        <v>Příhoda Michal</v>
      </c>
      <c r="D141" s="203"/>
      <c r="E141" s="203"/>
      <c r="F141" s="204"/>
      <c r="G141" s="212"/>
      <c r="H141" s="213"/>
      <c r="I141" s="214"/>
      <c r="J141" s="183"/>
      <c r="K141" s="203"/>
      <c r="L141" s="204"/>
      <c r="M141" s="183"/>
      <c r="N141" s="203"/>
      <c r="O141" s="222"/>
      <c r="P141" s="207"/>
      <c r="Q141" s="208"/>
      <c r="R141" s="209"/>
      <c r="S141" s="205"/>
      <c r="T141" s="206"/>
      <c r="V141" s="7">
        <v>4</v>
      </c>
      <c r="W141" s="11" t="str">
        <f>C139</f>
        <v>Fousková Jarmila</v>
      </c>
      <c r="X141" s="17" t="s">
        <v>10</v>
      </c>
      <c r="Y141" s="14" t="str">
        <f>C141</f>
        <v>Příhoda Michal</v>
      </c>
      <c r="Z141" s="45" t="s">
        <v>304</v>
      </c>
      <c r="AA141" s="42" t="s">
        <v>306</v>
      </c>
      <c r="AB141" s="42" t="s">
        <v>302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4">
        <f>A138</f>
        <v>27</v>
      </c>
      <c r="AK141" s="124">
        <f>A140</f>
        <v>44</v>
      </c>
    </row>
    <row r="142" spans="1:37">
      <c r="A142" s="217">
        <v>30</v>
      </c>
      <c r="B142" s="219">
        <v>3</v>
      </c>
      <c r="C142" s="41" t="str">
        <f>IF(A142&gt;0,IF(VLOOKUP(A142,seznam!$A$2:$C$129,3)&gt;0,VLOOKUP(A142,seznam!$A$2:$C$129,3),"------"),"------")</f>
        <v>STK Zbraslavec</v>
      </c>
      <c r="D142" s="192">
        <f>L138</f>
        <v>1</v>
      </c>
      <c r="E142" s="192" t="str">
        <f>K138</f>
        <v>:</v>
      </c>
      <c r="F142" s="194">
        <f>J138</f>
        <v>3</v>
      </c>
      <c r="G142" s="182">
        <f>L140</f>
        <v>1</v>
      </c>
      <c r="H142" s="192" t="str">
        <f>K140</f>
        <v>:</v>
      </c>
      <c r="I142" s="194">
        <f>J140</f>
        <v>3</v>
      </c>
      <c r="J142" s="210"/>
      <c r="K142" s="185"/>
      <c r="L142" s="211"/>
      <c r="M142" s="182">
        <f>AG140</f>
        <v>3</v>
      </c>
      <c r="N142" s="192" t="str">
        <f>AF140</f>
        <v>:</v>
      </c>
      <c r="O142" s="221">
        <f>AE140</f>
        <v>0</v>
      </c>
      <c r="P142" s="201">
        <f>D142+G142+M142</f>
        <v>5</v>
      </c>
      <c r="Q142" s="192" t="s">
        <v>7</v>
      </c>
      <c r="R142" s="194">
        <f>F142+I142+O142</f>
        <v>6</v>
      </c>
      <c r="S142" s="196">
        <f>IF(D142&gt;F142,2,IF(AND(D142&lt;F142,E142=":"),1,0))+IF(G142&gt;I142,2,IF(AND(G142&lt;I142,H142=":"),1,0))+IF(M142&gt;O142,2,IF(AND(M142&lt;O142,N142=":"),1,0))</f>
        <v>4</v>
      </c>
      <c r="T142" s="198" t="s">
        <v>315</v>
      </c>
      <c r="V142" s="7">
        <v>5</v>
      </c>
      <c r="W142" s="11" t="str">
        <f>C141</f>
        <v>Příhoda Michal</v>
      </c>
      <c r="X142" s="17" t="s">
        <v>10</v>
      </c>
      <c r="Y142" s="14" t="str">
        <f>C145</f>
        <v>Salajka Jörg</v>
      </c>
      <c r="Z142" s="45" t="s">
        <v>311</v>
      </c>
      <c r="AA142" s="42" t="s">
        <v>289</v>
      </c>
      <c r="AB142" s="42" t="s">
        <v>291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4">
        <f>A140</f>
        <v>44</v>
      </c>
      <c r="AK142" s="124">
        <f>A144</f>
        <v>52</v>
      </c>
    </row>
    <row r="143" spans="1:37" ht="13.8" thickBot="1">
      <c r="A143" s="217"/>
      <c r="B143" s="223"/>
      <c r="C143" s="38" t="str">
        <f>IF(A142&gt;0,IF(VLOOKUP(A142,seznam!$A$2:$C$129,2)&gt;0,VLOOKUP(A142,seznam!$A$2:$C$129,2),"------"),"------")</f>
        <v>Křepela David</v>
      </c>
      <c r="D143" s="203"/>
      <c r="E143" s="203"/>
      <c r="F143" s="204"/>
      <c r="G143" s="183"/>
      <c r="H143" s="203"/>
      <c r="I143" s="204"/>
      <c r="J143" s="212"/>
      <c r="K143" s="213"/>
      <c r="L143" s="214"/>
      <c r="M143" s="183"/>
      <c r="N143" s="203"/>
      <c r="O143" s="222"/>
      <c r="P143" s="202"/>
      <c r="Q143" s="203"/>
      <c r="R143" s="204"/>
      <c r="S143" s="205"/>
      <c r="T143" s="206"/>
      <c r="V143" s="8">
        <v>6</v>
      </c>
      <c r="W143" s="12" t="str">
        <f>C143</f>
        <v>Křepela David</v>
      </c>
      <c r="X143" s="19" t="s">
        <v>10</v>
      </c>
      <c r="Y143" s="15" t="str">
        <f>C139</f>
        <v>Fousková Jarmila</v>
      </c>
      <c r="Z143" s="46" t="s">
        <v>297</v>
      </c>
      <c r="AA143" s="47" t="s">
        <v>293</v>
      </c>
      <c r="AB143" s="47" t="s">
        <v>303</v>
      </c>
      <c r="AC143" s="47" t="s">
        <v>299</v>
      </c>
      <c r="AD143" s="50"/>
      <c r="AE143" s="28">
        <f t="shared" si="26"/>
        <v>1</v>
      </c>
      <c r="AF143" s="29" t="s">
        <v>7</v>
      </c>
      <c r="AG143" s="30">
        <f t="shared" si="27"/>
        <v>3</v>
      </c>
      <c r="AJ143" s="124">
        <f>A142</f>
        <v>30</v>
      </c>
      <c r="AK143" s="124">
        <f>A138</f>
        <v>27</v>
      </c>
    </row>
    <row r="144" spans="1:37">
      <c r="A144" s="217">
        <v>52</v>
      </c>
      <c r="B144" s="219">
        <v>4</v>
      </c>
      <c r="C144" s="41" t="str">
        <f>IF(A144&gt;0,IF(VLOOKUP(A144,seznam!$A$2:$C$129,3)&gt;0,VLOOKUP(A144,seznam!$A$2:$C$129,3),"------"),"------")</f>
        <v>SKST Hodonín</v>
      </c>
      <c r="D144" s="192">
        <f>O138</f>
        <v>0</v>
      </c>
      <c r="E144" s="192" t="str">
        <f>N138</f>
        <v>:</v>
      </c>
      <c r="F144" s="194">
        <f>M138</f>
        <v>3</v>
      </c>
      <c r="G144" s="182">
        <f>O140</f>
        <v>0</v>
      </c>
      <c r="H144" s="192" t="str">
        <f>N140</f>
        <v>:</v>
      </c>
      <c r="I144" s="194">
        <f>M140</f>
        <v>3</v>
      </c>
      <c r="J144" s="182">
        <f>O142</f>
        <v>0</v>
      </c>
      <c r="K144" s="192" t="str">
        <f>N142</f>
        <v>:</v>
      </c>
      <c r="L144" s="194">
        <f>M142</f>
        <v>3</v>
      </c>
      <c r="M144" s="184"/>
      <c r="N144" s="185"/>
      <c r="O144" s="186"/>
      <c r="P144" s="190">
        <f>D144+G144+J144</f>
        <v>0</v>
      </c>
      <c r="Q144" s="192" t="s">
        <v>7</v>
      </c>
      <c r="R144" s="194">
        <f>F144+I144+L144</f>
        <v>9</v>
      </c>
      <c r="S144" s="196">
        <f>IF(D144&gt;F144,2,IF(AND(D144&lt;F144,E144=":"),1,0))+IF(G144&gt;I144,2,IF(AND(G144&lt;I144,H144=":"),1,0))+IF(J144&gt;L144,2,IF(AND(J144&lt;L144,K144=":"),1,0))</f>
        <v>3</v>
      </c>
      <c r="T144" s="198" t="s">
        <v>316</v>
      </c>
    </row>
    <row r="145" spans="1:37" ht="13.8" thickBot="1">
      <c r="A145" s="218"/>
      <c r="B145" s="220"/>
      <c r="C145" s="39" t="str">
        <f>IF(A144&gt;0,IF(VLOOKUP(A144,seznam!$A$2:$C$129,2)&gt;0,VLOOKUP(A144,seznam!$A$2:$C$129,2),"------"),"------")</f>
        <v>Salajka Jörg</v>
      </c>
      <c r="D145" s="193"/>
      <c r="E145" s="193"/>
      <c r="F145" s="195"/>
      <c r="G145" s="200"/>
      <c r="H145" s="193"/>
      <c r="I145" s="195"/>
      <c r="J145" s="200"/>
      <c r="K145" s="193"/>
      <c r="L145" s="195"/>
      <c r="M145" s="187"/>
      <c r="N145" s="188"/>
      <c r="O145" s="189"/>
      <c r="P145" s="191"/>
      <c r="Q145" s="193"/>
      <c r="R145" s="195"/>
      <c r="S145" s="197"/>
      <c r="T145" s="199"/>
    </row>
    <row r="146" spans="1:37" ht="13.8" thickBot="1"/>
    <row r="147" spans="1:37" ht="13.8" thickBot="1">
      <c r="A147" s="97" t="s">
        <v>2</v>
      </c>
      <c r="B147" s="233" t="s">
        <v>40</v>
      </c>
      <c r="C147" s="234"/>
      <c r="D147" s="235">
        <v>1</v>
      </c>
      <c r="E147" s="236"/>
      <c r="F147" s="237"/>
      <c r="G147" s="238">
        <v>2</v>
      </c>
      <c r="H147" s="236"/>
      <c r="I147" s="237"/>
      <c r="J147" s="238">
        <v>3</v>
      </c>
      <c r="K147" s="236"/>
      <c r="L147" s="237"/>
      <c r="M147" s="238">
        <v>4</v>
      </c>
      <c r="N147" s="236"/>
      <c r="O147" s="239"/>
      <c r="P147" s="235" t="s">
        <v>4</v>
      </c>
      <c r="Q147" s="240"/>
      <c r="R147" s="241"/>
      <c r="S147" s="5" t="s">
        <v>5</v>
      </c>
      <c r="T147" s="4" t="s">
        <v>6</v>
      </c>
    </row>
    <row r="148" spans="1:37">
      <c r="A148" s="228">
        <v>28</v>
      </c>
      <c r="B148" s="229">
        <v>1</v>
      </c>
      <c r="C148" s="40" t="str">
        <f>IF(A148&gt;0,IF(VLOOKUP(A148,seznam!$A$2:$C$129,3)&gt;0,VLOOKUP(A148,seznam!$A$2:$C$129,3),"------"),"------")</f>
        <v>TJ Mikulčice</v>
      </c>
      <c r="D148" s="230"/>
      <c r="E148" s="231"/>
      <c r="F148" s="232"/>
      <c r="G148" s="224">
        <f>AE151</f>
        <v>3</v>
      </c>
      <c r="H148" s="225" t="str">
        <f>AF151</f>
        <v>:</v>
      </c>
      <c r="I148" s="226">
        <f>AG151</f>
        <v>0</v>
      </c>
      <c r="J148" s="224">
        <f>AG153</f>
        <v>3</v>
      </c>
      <c r="K148" s="225" t="str">
        <f>AF153</f>
        <v>:</v>
      </c>
      <c r="L148" s="226">
        <f>AE153</f>
        <v>0</v>
      </c>
      <c r="M148" s="224">
        <f>AE148</f>
        <v>3</v>
      </c>
      <c r="N148" s="225" t="str">
        <f>AF148</f>
        <v>:</v>
      </c>
      <c r="O148" s="227">
        <f>AG148</f>
        <v>1</v>
      </c>
      <c r="P148" s="215">
        <f>G148+J148+M148</f>
        <v>9</v>
      </c>
      <c r="Q148" s="225" t="s">
        <v>7</v>
      </c>
      <c r="R148" s="242">
        <f>I148+L148+O148</f>
        <v>1</v>
      </c>
      <c r="S148" s="243">
        <f>IF(G148&gt;I148,2,IF(AND(G148&lt;I148,H148=":"),1,0))+IF(J148&gt;L148,2,IF(AND(J148&lt;L148,K148=":"),1,0))+IF(M148&gt;O148,2,IF(AND(M148&lt;O148,N148=":"),1,0))</f>
        <v>6</v>
      </c>
      <c r="T148" s="216" t="s">
        <v>313</v>
      </c>
      <c r="V148" s="6">
        <v>1</v>
      </c>
      <c r="W148" s="10" t="str">
        <f>C149</f>
        <v>Veselý Šimon</v>
      </c>
      <c r="X148" s="16" t="s">
        <v>10</v>
      </c>
      <c r="Y148" s="13" t="str">
        <f>C155</f>
        <v>Tihelka Zdeněk</v>
      </c>
      <c r="Z148" s="43" t="s">
        <v>289</v>
      </c>
      <c r="AA148" s="44" t="s">
        <v>297</v>
      </c>
      <c r="AB148" s="44" t="s">
        <v>291</v>
      </c>
      <c r="AC148" s="44" t="s">
        <v>291</v>
      </c>
      <c r="AD148" s="48"/>
      <c r="AE148" s="22">
        <f t="shared" ref="AE148:AE153" si="28">IF(AND(LEN(Z148)&gt;0,MID(Z148,1,1)&lt;&gt;"-"),"1","0")+IF(AND(LEN(AA148)&gt;0,MID(AA148,1,1)&lt;&gt;"-"),"1","0")+IF(AND(LEN(AB148)&gt;0,MID(AB148,1,1)&lt;&gt;"-"),"1","0")+IF(AND(LEN(AC148)&gt;0,MID(AC148,1,1)&lt;&gt;"-"),"1","0")+IF(AND(LEN(AD148)&gt;0,MID(AD148,1,1)&lt;&gt;"-"),"1","0")</f>
        <v>3</v>
      </c>
      <c r="AF148" s="23" t="s">
        <v>7</v>
      </c>
      <c r="AG148" s="24">
        <f t="shared" ref="AG148:AG153" si="29">IF(AND(LEN(Z148)&gt;0,MID(Z148,1,1)="-"),"1","0")+IF(AND(LEN(AA148)&gt;0,MID(AA148,1,1)="-"),"1","0")+IF(AND(LEN(AB148)&gt;0,MID(AB148,1,1)="-"),"1","0")+IF(AND(LEN(AC148)&gt;0,MID(AC148,1,1)="-"),"1","0")+IF(AND(LEN(AD148)&gt;0,MID(AD148,1,1)="-"),"1","0")</f>
        <v>1</v>
      </c>
      <c r="AJ148" s="124">
        <f>A148</f>
        <v>28</v>
      </c>
      <c r="AK148" s="124">
        <f>A154</f>
        <v>48</v>
      </c>
    </row>
    <row r="149" spans="1:37">
      <c r="A149" s="217"/>
      <c r="B149" s="223"/>
      <c r="C149" s="96" t="str">
        <f>IF(A148&gt;0,IF(VLOOKUP(A148,seznam!$A$2:$C$129,2)&gt;0,VLOOKUP(A148,seznam!$A$2:$C$129,2),"------"),"------")</f>
        <v>Veselý Šimon</v>
      </c>
      <c r="D149" s="213"/>
      <c r="E149" s="213"/>
      <c r="F149" s="214"/>
      <c r="G149" s="183"/>
      <c r="H149" s="203"/>
      <c r="I149" s="204"/>
      <c r="J149" s="183"/>
      <c r="K149" s="203"/>
      <c r="L149" s="204"/>
      <c r="M149" s="183"/>
      <c r="N149" s="203"/>
      <c r="O149" s="222"/>
      <c r="P149" s="202"/>
      <c r="Q149" s="203"/>
      <c r="R149" s="204"/>
      <c r="S149" s="205"/>
      <c r="T149" s="206"/>
      <c r="V149" s="7">
        <v>2</v>
      </c>
      <c r="W149" s="11" t="str">
        <f>C151</f>
        <v>Štipčák Zdeněk</v>
      </c>
      <c r="X149" s="17" t="s">
        <v>10</v>
      </c>
      <c r="Y149" s="14" t="str">
        <f>C153</f>
        <v>Cupáková Barbora</v>
      </c>
      <c r="Z149" s="45" t="s">
        <v>291</v>
      </c>
      <c r="AA149" s="42" t="s">
        <v>293</v>
      </c>
      <c r="AB149" s="42" t="s">
        <v>237</v>
      </c>
      <c r="AC149" s="42"/>
      <c r="AD149" s="49"/>
      <c r="AE149" s="25">
        <f t="shared" si="28"/>
        <v>3</v>
      </c>
      <c r="AF149" s="26" t="s">
        <v>7</v>
      </c>
      <c r="AG149" s="27">
        <f t="shared" si="29"/>
        <v>0</v>
      </c>
      <c r="AJ149" s="124">
        <f>A150</f>
        <v>45</v>
      </c>
      <c r="AK149" s="124">
        <f>A152</f>
        <v>29</v>
      </c>
    </row>
    <row r="150" spans="1:37">
      <c r="A150" s="217">
        <v>45</v>
      </c>
      <c r="B150" s="219">
        <v>2</v>
      </c>
      <c r="C150" s="41" t="str">
        <f>IF(A150&gt;0,IF(VLOOKUP(A150,seznam!$A$2:$C$129,3)&gt;0,VLOOKUP(A150,seznam!$A$2:$C$129,3),"------"),"------")</f>
        <v>Slovan Hodonín</v>
      </c>
      <c r="D150" s="192">
        <f>I148</f>
        <v>0</v>
      </c>
      <c r="E150" s="192" t="str">
        <f>H148</f>
        <v>:</v>
      </c>
      <c r="F150" s="194">
        <f>G148</f>
        <v>3</v>
      </c>
      <c r="G150" s="210"/>
      <c r="H150" s="185"/>
      <c r="I150" s="211"/>
      <c r="J150" s="182">
        <f>AE149</f>
        <v>3</v>
      </c>
      <c r="K150" s="192" t="str">
        <f>AF149</f>
        <v>:</v>
      </c>
      <c r="L150" s="194">
        <f>AG149</f>
        <v>0</v>
      </c>
      <c r="M150" s="182">
        <f>AE152</f>
        <v>3</v>
      </c>
      <c r="N150" s="192" t="str">
        <f>AF152</f>
        <v>:</v>
      </c>
      <c r="O150" s="221">
        <f>AG152</f>
        <v>1</v>
      </c>
      <c r="P150" s="201">
        <f>D150+J150+M150</f>
        <v>6</v>
      </c>
      <c r="Q150" s="192" t="s">
        <v>7</v>
      </c>
      <c r="R150" s="194">
        <f>F150+L150+O150</f>
        <v>4</v>
      </c>
      <c r="S150" s="196">
        <f>IF(D150&gt;F150,2,IF(AND(D150&lt;F150,E150=":"),1,0))+IF(J150&gt;L150,2,IF(AND(J150&lt;L150,K150=":"),1,0))+IF(M150&gt;O150,2,IF(AND(M150&lt;O150,N150=":"),1,0))</f>
        <v>5</v>
      </c>
      <c r="T150" s="198" t="s">
        <v>314</v>
      </c>
      <c r="V150" s="7">
        <v>3</v>
      </c>
      <c r="W150" s="11" t="str">
        <f>C155</f>
        <v>Tihelka Zdeněk</v>
      </c>
      <c r="X150" s="18" t="s">
        <v>10</v>
      </c>
      <c r="Y150" s="14" t="str">
        <f>C153</f>
        <v>Cupáková Barbora</v>
      </c>
      <c r="Z150" s="45" t="s">
        <v>291</v>
      </c>
      <c r="AA150" s="42" t="s">
        <v>292</v>
      </c>
      <c r="AB150" s="42" t="s">
        <v>290</v>
      </c>
      <c r="AC150" s="42"/>
      <c r="AD150" s="49"/>
      <c r="AE150" s="25">
        <f t="shared" si="28"/>
        <v>3</v>
      </c>
      <c r="AF150" s="26" t="s">
        <v>7</v>
      </c>
      <c r="AG150" s="27">
        <f t="shared" si="29"/>
        <v>0</v>
      </c>
      <c r="AJ150" s="124">
        <f>A154</f>
        <v>48</v>
      </c>
      <c r="AK150" s="124">
        <f>A152</f>
        <v>29</v>
      </c>
    </row>
    <row r="151" spans="1:37">
      <c r="A151" s="217"/>
      <c r="B151" s="223"/>
      <c r="C151" s="38" t="str">
        <f>IF(A150&gt;0,IF(VLOOKUP(A150,seznam!$A$2:$C$129,2)&gt;0,VLOOKUP(A150,seznam!$A$2:$C$129,2),"------"),"------")</f>
        <v>Štipčák Zdeněk</v>
      </c>
      <c r="D151" s="203"/>
      <c r="E151" s="203"/>
      <c r="F151" s="204"/>
      <c r="G151" s="212"/>
      <c r="H151" s="213"/>
      <c r="I151" s="214"/>
      <c r="J151" s="183"/>
      <c r="K151" s="203"/>
      <c r="L151" s="204"/>
      <c r="M151" s="183"/>
      <c r="N151" s="203"/>
      <c r="O151" s="222"/>
      <c r="P151" s="207"/>
      <c r="Q151" s="208"/>
      <c r="R151" s="209"/>
      <c r="S151" s="205"/>
      <c r="T151" s="206"/>
      <c r="V151" s="7">
        <v>4</v>
      </c>
      <c r="W151" s="11" t="str">
        <f>C149</f>
        <v>Veselý Šimon</v>
      </c>
      <c r="X151" s="17" t="s">
        <v>10</v>
      </c>
      <c r="Y151" s="14" t="str">
        <f>C151</f>
        <v>Štipčák Zdeněk</v>
      </c>
      <c r="Z151" s="45" t="s">
        <v>289</v>
      </c>
      <c r="AA151" s="42" t="s">
        <v>289</v>
      </c>
      <c r="AB151" s="42" t="s">
        <v>291</v>
      </c>
      <c r="AC151" s="42"/>
      <c r="AD151" s="49"/>
      <c r="AE151" s="25">
        <f t="shared" si="28"/>
        <v>3</v>
      </c>
      <c r="AF151" s="26" t="s">
        <v>7</v>
      </c>
      <c r="AG151" s="27">
        <f t="shared" si="29"/>
        <v>0</v>
      </c>
      <c r="AJ151" s="124">
        <f>A148</f>
        <v>28</v>
      </c>
      <c r="AK151" s="124">
        <f>A150</f>
        <v>45</v>
      </c>
    </row>
    <row r="152" spans="1:37">
      <c r="A152" s="217">
        <v>29</v>
      </c>
      <c r="B152" s="219">
        <v>3</v>
      </c>
      <c r="C152" s="41" t="str">
        <f>IF(A152&gt;0,IF(VLOOKUP(A152,seznam!$A$2:$C$129,3)&gt;0,VLOOKUP(A152,seznam!$A$2:$C$129,3),"------"),"------")</f>
        <v>KST LVA</v>
      </c>
      <c r="D152" s="192">
        <f>L148</f>
        <v>0</v>
      </c>
      <c r="E152" s="192" t="str">
        <f>K148</f>
        <v>:</v>
      </c>
      <c r="F152" s="194">
        <f>J148</f>
        <v>3</v>
      </c>
      <c r="G152" s="182">
        <f>L150</f>
        <v>0</v>
      </c>
      <c r="H152" s="192" t="str">
        <f>K150</f>
        <v>:</v>
      </c>
      <c r="I152" s="194">
        <f>J150</f>
        <v>3</v>
      </c>
      <c r="J152" s="210"/>
      <c r="K152" s="185"/>
      <c r="L152" s="211"/>
      <c r="M152" s="182">
        <f>AG150</f>
        <v>0</v>
      </c>
      <c r="N152" s="192" t="str">
        <f>AF150</f>
        <v>:</v>
      </c>
      <c r="O152" s="221">
        <f>AE150</f>
        <v>3</v>
      </c>
      <c r="P152" s="201">
        <f>D152+G152+M152</f>
        <v>0</v>
      </c>
      <c r="Q152" s="192" t="s">
        <v>7</v>
      </c>
      <c r="R152" s="194">
        <f>F152+I152+O152</f>
        <v>9</v>
      </c>
      <c r="S152" s="196">
        <f>IF(D152&gt;F152,2,IF(AND(D152&lt;F152,E152=":"),1,0))+IF(G152&gt;I152,2,IF(AND(G152&lt;I152,H152=":"),1,0))+IF(M152&gt;O152,2,IF(AND(M152&lt;O152,N152=":"),1,0))</f>
        <v>3</v>
      </c>
      <c r="T152" s="198" t="s">
        <v>316</v>
      </c>
      <c r="V152" s="7">
        <v>5</v>
      </c>
      <c r="W152" s="11" t="str">
        <f>C151</f>
        <v>Štipčák Zdeněk</v>
      </c>
      <c r="X152" s="17" t="s">
        <v>10</v>
      </c>
      <c r="Y152" s="14" t="str">
        <f>C155</f>
        <v>Tihelka Zdeněk</v>
      </c>
      <c r="Z152" s="45" t="s">
        <v>293</v>
      </c>
      <c r="AA152" s="42" t="s">
        <v>303</v>
      </c>
      <c r="AB152" s="42" t="s">
        <v>237</v>
      </c>
      <c r="AC152" s="42" t="s">
        <v>289</v>
      </c>
      <c r="AD152" s="49"/>
      <c r="AE152" s="25">
        <f t="shared" si="28"/>
        <v>3</v>
      </c>
      <c r="AF152" s="26" t="s">
        <v>7</v>
      </c>
      <c r="AG152" s="27">
        <f t="shared" si="29"/>
        <v>1</v>
      </c>
      <c r="AJ152" s="124">
        <f>A150</f>
        <v>45</v>
      </c>
      <c r="AK152" s="124">
        <f>A154</f>
        <v>48</v>
      </c>
    </row>
    <row r="153" spans="1:37" ht="13.8" thickBot="1">
      <c r="A153" s="217"/>
      <c r="B153" s="223"/>
      <c r="C153" s="38" t="str">
        <f>IF(A152&gt;0,IF(VLOOKUP(A152,seznam!$A$2:$C$129,2)&gt;0,VLOOKUP(A152,seznam!$A$2:$C$129,2),"------"),"------")</f>
        <v>Cupáková Barbora</v>
      </c>
      <c r="D153" s="203"/>
      <c r="E153" s="203"/>
      <c r="F153" s="204"/>
      <c r="G153" s="183"/>
      <c r="H153" s="203"/>
      <c r="I153" s="204"/>
      <c r="J153" s="212"/>
      <c r="K153" s="213"/>
      <c r="L153" s="214"/>
      <c r="M153" s="183"/>
      <c r="N153" s="203"/>
      <c r="O153" s="222"/>
      <c r="P153" s="202"/>
      <c r="Q153" s="203"/>
      <c r="R153" s="204"/>
      <c r="S153" s="205"/>
      <c r="T153" s="206"/>
      <c r="V153" s="8">
        <v>6</v>
      </c>
      <c r="W153" s="12" t="str">
        <f>C153</f>
        <v>Cupáková Barbora</v>
      </c>
      <c r="X153" s="19" t="s">
        <v>10</v>
      </c>
      <c r="Y153" s="15" t="str">
        <f>C149</f>
        <v>Veselý Šimon</v>
      </c>
      <c r="Z153" s="46" t="s">
        <v>303</v>
      </c>
      <c r="AA153" s="47" t="s">
        <v>305</v>
      </c>
      <c r="AB153" s="47" t="s">
        <v>299</v>
      </c>
      <c r="AC153" s="47"/>
      <c r="AD153" s="50"/>
      <c r="AE153" s="28">
        <f t="shared" si="28"/>
        <v>0</v>
      </c>
      <c r="AF153" s="29" t="s">
        <v>7</v>
      </c>
      <c r="AG153" s="30">
        <f t="shared" si="29"/>
        <v>3</v>
      </c>
      <c r="AJ153" s="124">
        <f>A152</f>
        <v>29</v>
      </c>
      <c r="AK153" s="124">
        <f>A148</f>
        <v>28</v>
      </c>
    </row>
    <row r="154" spans="1:37">
      <c r="A154" s="217">
        <v>48</v>
      </c>
      <c r="B154" s="219">
        <v>4</v>
      </c>
      <c r="C154" s="41" t="str">
        <f>IF(A154&gt;0,IF(VLOOKUP(A154,seznam!$A$2:$C$129,3)&gt;0,VLOOKUP(A154,seznam!$A$2:$C$129,3),"------"),"------")</f>
        <v>SKST Hodonín</v>
      </c>
      <c r="D154" s="192">
        <f>O148</f>
        <v>1</v>
      </c>
      <c r="E154" s="192" t="str">
        <f>N148</f>
        <v>:</v>
      </c>
      <c r="F154" s="194">
        <f>M148</f>
        <v>3</v>
      </c>
      <c r="G154" s="182">
        <f>O150</f>
        <v>1</v>
      </c>
      <c r="H154" s="192" t="str">
        <f>N150</f>
        <v>:</v>
      </c>
      <c r="I154" s="194">
        <f>M150</f>
        <v>3</v>
      </c>
      <c r="J154" s="182">
        <f>O152</f>
        <v>3</v>
      </c>
      <c r="K154" s="192" t="str">
        <f>N152</f>
        <v>:</v>
      </c>
      <c r="L154" s="194">
        <f>M152</f>
        <v>0</v>
      </c>
      <c r="M154" s="184"/>
      <c r="N154" s="185"/>
      <c r="O154" s="186"/>
      <c r="P154" s="190">
        <f>D154+G154+J154</f>
        <v>5</v>
      </c>
      <c r="Q154" s="192" t="s">
        <v>7</v>
      </c>
      <c r="R154" s="194">
        <f>F154+I154+L154</f>
        <v>6</v>
      </c>
      <c r="S154" s="196">
        <f>IF(D154&gt;F154,2,IF(AND(D154&lt;F154,E154=":"),1,0))+IF(G154&gt;I154,2,IF(AND(G154&lt;I154,H154=":"),1,0))+IF(J154&gt;L154,2,IF(AND(J154&lt;L154,K154=":"),1,0))</f>
        <v>4</v>
      </c>
      <c r="T154" s="198" t="s">
        <v>315</v>
      </c>
    </row>
    <row r="155" spans="1:37" ht="13.8" thickBot="1">
      <c r="A155" s="218"/>
      <c r="B155" s="220"/>
      <c r="C155" s="39" t="str">
        <f>IF(A154&gt;0,IF(VLOOKUP(A154,seznam!$A$2:$C$129,2)&gt;0,VLOOKUP(A154,seznam!$A$2:$C$129,2),"------"),"------")</f>
        <v>Tihelka Zdeněk</v>
      </c>
      <c r="D155" s="193"/>
      <c r="E155" s="193"/>
      <c r="F155" s="195"/>
      <c r="G155" s="200"/>
      <c r="H155" s="193"/>
      <c r="I155" s="195"/>
      <c r="J155" s="200"/>
      <c r="K155" s="193"/>
      <c r="L155" s="195"/>
      <c r="M155" s="187"/>
      <c r="N155" s="188"/>
      <c r="O155" s="189"/>
      <c r="P155" s="191"/>
      <c r="Q155" s="193"/>
      <c r="R155" s="195"/>
      <c r="S155" s="197"/>
      <c r="T155" s="199"/>
    </row>
    <row r="156" spans="1:37" ht="13.8" thickBot="1"/>
    <row r="157" spans="1:37" ht="13.8" thickBot="1">
      <c r="A157" s="97" t="s">
        <v>2</v>
      </c>
      <c r="B157" s="233" t="s">
        <v>41</v>
      </c>
      <c r="C157" s="234"/>
      <c r="D157" s="235">
        <v>1</v>
      </c>
      <c r="E157" s="236"/>
      <c r="F157" s="237"/>
      <c r="G157" s="238">
        <v>2</v>
      </c>
      <c r="H157" s="236"/>
      <c r="I157" s="237"/>
      <c r="J157" s="238">
        <v>3</v>
      </c>
      <c r="K157" s="236"/>
      <c r="L157" s="237"/>
      <c r="M157" s="238">
        <v>4</v>
      </c>
      <c r="N157" s="236"/>
      <c r="O157" s="239"/>
      <c r="P157" s="235" t="s">
        <v>4</v>
      </c>
      <c r="Q157" s="240"/>
      <c r="R157" s="241"/>
      <c r="S157" s="5" t="s">
        <v>5</v>
      </c>
      <c r="T157" s="4" t="s">
        <v>6</v>
      </c>
    </row>
    <row r="158" spans="1:37">
      <c r="A158" s="228"/>
      <c r="B158" s="229">
        <v>1</v>
      </c>
      <c r="C158" s="40" t="str">
        <f>IF(A158&gt;0,IF(VLOOKUP(A158,seznam!$A$2:$C$129,3)&gt;0,VLOOKUP(A158,seznam!$A$2:$C$129,3),"------"),"------")</f>
        <v>------</v>
      </c>
      <c r="D158" s="230"/>
      <c r="E158" s="231"/>
      <c r="F158" s="232"/>
      <c r="G158" s="224">
        <f>AE161</f>
        <v>0</v>
      </c>
      <c r="H158" s="225" t="str">
        <f>AF161</f>
        <v>:</v>
      </c>
      <c r="I158" s="226">
        <f>AG161</f>
        <v>0</v>
      </c>
      <c r="J158" s="224">
        <f>AG163</f>
        <v>0</v>
      </c>
      <c r="K158" s="225" t="str">
        <f>AF163</f>
        <v>:</v>
      </c>
      <c r="L158" s="226">
        <f>AE163</f>
        <v>0</v>
      </c>
      <c r="M158" s="224">
        <f>AE158</f>
        <v>0</v>
      </c>
      <c r="N158" s="225" t="str">
        <f>AF158</f>
        <v>:</v>
      </c>
      <c r="O158" s="227">
        <f>AG158</f>
        <v>0</v>
      </c>
      <c r="P158" s="215">
        <f>G158+J158+M158</f>
        <v>0</v>
      </c>
      <c r="Q158" s="225" t="s">
        <v>7</v>
      </c>
      <c r="R158" s="242">
        <f>I158+L158+O158</f>
        <v>0</v>
      </c>
      <c r="S158" s="243">
        <f>IF(G158&gt;I158,2,IF(AND(G158&lt;I158,H158=":"),1,0))+IF(J158&gt;L158,2,IF(AND(J158&lt;L158,K158=":"),1,0))+IF(M158&gt;O158,2,IF(AND(M158&lt;O158,N158=":"),1,0))</f>
        <v>0</v>
      </c>
      <c r="T158" s="216"/>
      <c r="V158" s="6">
        <v>1</v>
      </c>
      <c r="W158" s="10" t="str">
        <f>C159</f>
        <v>------</v>
      </c>
      <c r="X158" s="16" t="s">
        <v>10</v>
      </c>
      <c r="Y158" s="13" t="str">
        <f>C165</f>
        <v>------</v>
      </c>
      <c r="Z158" s="43"/>
      <c r="AA158" s="44"/>
      <c r="AB158" s="44"/>
      <c r="AC158" s="44"/>
      <c r="AD158" s="48"/>
      <c r="AE158" s="22">
        <f t="shared" ref="AE158:AE163" si="30">IF(AND(LEN(Z158)&gt;0,MID(Z158,1,1)&lt;&gt;"-"),"1","0")+IF(AND(LEN(AA158)&gt;0,MID(AA158,1,1)&lt;&gt;"-"),"1","0")+IF(AND(LEN(AB158)&gt;0,MID(AB158,1,1)&lt;&gt;"-"),"1","0")+IF(AND(LEN(AC158)&gt;0,MID(AC158,1,1)&lt;&gt;"-"),"1","0")+IF(AND(LEN(AD158)&gt;0,MID(AD158,1,1)&lt;&gt;"-"),"1","0")</f>
        <v>0</v>
      </c>
      <c r="AF158" s="23" t="s">
        <v>7</v>
      </c>
      <c r="AG158" s="24">
        <f t="shared" ref="AG158:AG163" si="31">IF(AND(LEN(Z158)&gt;0,MID(Z158,1,1)="-"),"1","0")+IF(AND(LEN(AA158)&gt;0,MID(AA158,1,1)="-"),"1","0")+IF(AND(LEN(AB158)&gt;0,MID(AB158,1,1)="-"),"1","0")+IF(AND(LEN(AC158)&gt;0,MID(AC158,1,1)="-"),"1","0")+IF(AND(LEN(AD158)&gt;0,MID(AD158,1,1)="-"),"1","0")</f>
        <v>0</v>
      </c>
      <c r="AJ158" s="124">
        <f>A158</f>
        <v>0</v>
      </c>
      <c r="AK158" s="124">
        <f>A164</f>
        <v>0</v>
      </c>
    </row>
    <row r="159" spans="1:37">
      <c r="A159" s="217"/>
      <c r="B159" s="223"/>
      <c r="C159" s="96" t="str">
        <f>IF(A158&gt;0,IF(VLOOKUP(A158,seznam!$A$2:$C$129,2)&gt;0,VLOOKUP(A158,seznam!$A$2:$C$129,2),"------"),"------")</f>
        <v>------</v>
      </c>
      <c r="D159" s="213"/>
      <c r="E159" s="213"/>
      <c r="F159" s="214"/>
      <c r="G159" s="183"/>
      <c r="H159" s="203"/>
      <c r="I159" s="204"/>
      <c r="J159" s="183"/>
      <c r="K159" s="203"/>
      <c r="L159" s="204"/>
      <c r="M159" s="183"/>
      <c r="N159" s="203"/>
      <c r="O159" s="222"/>
      <c r="P159" s="202"/>
      <c r="Q159" s="203"/>
      <c r="R159" s="204"/>
      <c r="S159" s="205"/>
      <c r="T159" s="206"/>
      <c r="V159" s="7">
        <v>2</v>
      </c>
      <c r="W159" s="11" t="str">
        <f>C161</f>
        <v>------</v>
      </c>
      <c r="X159" s="17" t="s">
        <v>10</v>
      </c>
      <c r="Y159" s="14" t="str">
        <f>C163</f>
        <v>------</v>
      </c>
      <c r="Z159" s="45"/>
      <c r="AA159" s="42"/>
      <c r="AB159" s="42"/>
      <c r="AC159" s="42"/>
      <c r="AD159" s="49"/>
      <c r="AE159" s="25">
        <f t="shared" si="30"/>
        <v>0</v>
      </c>
      <c r="AF159" s="26" t="s">
        <v>7</v>
      </c>
      <c r="AG159" s="27">
        <f t="shared" si="31"/>
        <v>0</v>
      </c>
      <c r="AJ159" s="124">
        <f>A160</f>
        <v>0</v>
      </c>
      <c r="AK159" s="124">
        <f>A162</f>
        <v>0</v>
      </c>
    </row>
    <row r="160" spans="1:37">
      <c r="A160" s="217"/>
      <c r="B160" s="219">
        <v>2</v>
      </c>
      <c r="C160" s="41" t="str">
        <f>IF(A160&gt;0,IF(VLOOKUP(A160,seznam!$A$2:$C$129,3)&gt;0,VLOOKUP(A160,seznam!$A$2:$C$129,3),"------"),"------")</f>
        <v>------</v>
      </c>
      <c r="D160" s="192">
        <f>I158</f>
        <v>0</v>
      </c>
      <c r="E160" s="192" t="str">
        <f>H158</f>
        <v>:</v>
      </c>
      <c r="F160" s="194">
        <f>G158</f>
        <v>0</v>
      </c>
      <c r="G160" s="210"/>
      <c r="H160" s="185"/>
      <c r="I160" s="211"/>
      <c r="J160" s="182">
        <f>AE159</f>
        <v>0</v>
      </c>
      <c r="K160" s="192" t="str">
        <f>AF159</f>
        <v>:</v>
      </c>
      <c r="L160" s="194">
        <f>AG159</f>
        <v>0</v>
      </c>
      <c r="M160" s="182">
        <f>AE162</f>
        <v>0</v>
      </c>
      <c r="N160" s="192" t="str">
        <f>AF162</f>
        <v>:</v>
      </c>
      <c r="O160" s="221">
        <f>AG162</f>
        <v>0</v>
      </c>
      <c r="P160" s="201">
        <f>D160+J160+M160</f>
        <v>0</v>
      </c>
      <c r="Q160" s="192" t="s">
        <v>7</v>
      </c>
      <c r="R160" s="194">
        <f>F160+L160+O160</f>
        <v>0</v>
      </c>
      <c r="S160" s="196">
        <f>IF(D160&gt;F160,2,IF(AND(D160&lt;F160,E160=":"),1,0))+IF(J160&gt;L160,2,IF(AND(J160&lt;L160,K160=":"),1,0))+IF(M160&gt;O160,2,IF(AND(M160&lt;O160,N160=":"),1,0))</f>
        <v>0</v>
      </c>
      <c r="T160" s="198"/>
      <c r="V160" s="7">
        <v>3</v>
      </c>
      <c r="W160" s="11" t="str">
        <f>C165</f>
        <v>------</v>
      </c>
      <c r="X160" s="18" t="s">
        <v>10</v>
      </c>
      <c r="Y160" s="14" t="str">
        <f>C163</f>
        <v>------</v>
      </c>
      <c r="Z160" s="45"/>
      <c r="AA160" s="42"/>
      <c r="AB160" s="42"/>
      <c r="AC160" s="42"/>
      <c r="AD160" s="49"/>
      <c r="AE160" s="25">
        <f t="shared" si="30"/>
        <v>0</v>
      </c>
      <c r="AF160" s="26" t="s">
        <v>7</v>
      </c>
      <c r="AG160" s="27">
        <f t="shared" si="31"/>
        <v>0</v>
      </c>
      <c r="AJ160" s="124">
        <f>A164</f>
        <v>0</v>
      </c>
      <c r="AK160" s="124">
        <f>A162</f>
        <v>0</v>
      </c>
    </row>
    <row r="161" spans="1:37">
      <c r="A161" s="217"/>
      <c r="B161" s="223"/>
      <c r="C161" s="38" t="str">
        <f>IF(A160&gt;0,IF(VLOOKUP(A160,seznam!$A$2:$C$129,2)&gt;0,VLOOKUP(A160,seznam!$A$2:$C$129,2),"------"),"------")</f>
        <v>------</v>
      </c>
      <c r="D161" s="203"/>
      <c r="E161" s="203"/>
      <c r="F161" s="204"/>
      <c r="G161" s="212"/>
      <c r="H161" s="213"/>
      <c r="I161" s="214"/>
      <c r="J161" s="183"/>
      <c r="K161" s="203"/>
      <c r="L161" s="204"/>
      <c r="M161" s="183"/>
      <c r="N161" s="203"/>
      <c r="O161" s="222"/>
      <c r="P161" s="207"/>
      <c r="Q161" s="208"/>
      <c r="R161" s="209"/>
      <c r="S161" s="205"/>
      <c r="T161" s="206"/>
      <c r="V161" s="7">
        <v>4</v>
      </c>
      <c r="W161" s="11" t="str">
        <f>C159</f>
        <v>------</v>
      </c>
      <c r="X161" s="17" t="s">
        <v>10</v>
      </c>
      <c r="Y161" s="14" t="str">
        <f>C161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4">
        <f>A158</f>
        <v>0</v>
      </c>
      <c r="AK161" s="124">
        <f>A160</f>
        <v>0</v>
      </c>
    </row>
    <row r="162" spans="1:37">
      <c r="A162" s="217"/>
      <c r="B162" s="219">
        <v>3</v>
      </c>
      <c r="C162" s="41" t="str">
        <f>IF(A162&gt;0,IF(VLOOKUP(A162,seznam!$A$2:$C$129,3)&gt;0,VLOOKUP(A162,seznam!$A$2:$C$129,3),"------"),"------")</f>
        <v>------</v>
      </c>
      <c r="D162" s="192">
        <f>L158</f>
        <v>0</v>
      </c>
      <c r="E162" s="192" t="str">
        <f>K158</f>
        <v>:</v>
      </c>
      <c r="F162" s="194">
        <f>J158</f>
        <v>0</v>
      </c>
      <c r="G162" s="182">
        <f>L160</f>
        <v>0</v>
      </c>
      <c r="H162" s="192" t="str">
        <f>K160</f>
        <v>:</v>
      </c>
      <c r="I162" s="194">
        <f>J160</f>
        <v>0</v>
      </c>
      <c r="J162" s="210"/>
      <c r="K162" s="185"/>
      <c r="L162" s="211"/>
      <c r="M162" s="182">
        <f>AG160</f>
        <v>0</v>
      </c>
      <c r="N162" s="192" t="str">
        <f>AF160</f>
        <v>:</v>
      </c>
      <c r="O162" s="221">
        <f>AE160</f>
        <v>0</v>
      </c>
      <c r="P162" s="201">
        <f>D162+G162+M162</f>
        <v>0</v>
      </c>
      <c r="Q162" s="192" t="s">
        <v>7</v>
      </c>
      <c r="R162" s="194">
        <f>F162+I162+O162</f>
        <v>0</v>
      </c>
      <c r="S162" s="196">
        <f>IF(D162&gt;F162,2,IF(AND(D162&lt;F162,E162=":"),1,0))+IF(G162&gt;I162,2,IF(AND(G162&lt;I162,H162=":"),1,0))+IF(M162&gt;O162,2,IF(AND(M162&lt;O162,N162=":"),1,0))</f>
        <v>0</v>
      </c>
      <c r="T162" s="198"/>
      <c r="V162" s="7">
        <v>5</v>
      </c>
      <c r="W162" s="11" t="str">
        <f>C161</f>
        <v>------</v>
      </c>
      <c r="X162" s="17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4">
        <f>A160</f>
        <v>0</v>
      </c>
      <c r="AK162" s="124">
        <f>A164</f>
        <v>0</v>
      </c>
    </row>
    <row r="163" spans="1:37" ht="13.8" thickBot="1">
      <c r="A163" s="217"/>
      <c r="B163" s="223"/>
      <c r="C163" s="38" t="str">
        <f>IF(A162&gt;0,IF(VLOOKUP(A162,seznam!$A$2:$C$129,2)&gt;0,VLOOKUP(A162,seznam!$A$2:$C$129,2),"------"),"------")</f>
        <v>------</v>
      </c>
      <c r="D163" s="203"/>
      <c r="E163" s="203"/>
      <c r="F163" s="204"/>
      <c r="G163" s="183"/>
      <c r="H163" s="203"/>
      <c r="I163" s="204"/>
      <c r="J163" s="212"/>
      <c r="K163" s="213"/>
      <c r="L163" s="214"/>
      <c r="M163" s="183"/>
      <c r="N163" s="203"/>
      <c r="O163" s="222"/>
      <c r="P163" s="202"/>
      <c r="Q163" s="203"/>
      <c r="R163" s="204"/>
      <c r="S163" s="205"/>
      <c r="T163" s="206"/>
      <c r="V163" s="8">
        <v>6</v>
      </c>
      <c r="W163" s="12" t="str">
        <f>C163</f>
        <v>------</v>
      </c>
      <c r="X163" s="19" t="s">
        <v>10</v>
      </c>
      <c r="Y163" s="15" t="str">
        <f>C159</f>
        <v>------</v>
      </c>
      <c r="Z163" s="46"/>
      <c r="AA163" s="47"/>
      <c r="AB163" s="47"/>
      <c r="AC163" s="47"/>
      <c r="AD163" s="50"/>
      <c r="AE163" s="28">
        <f t="shared" si="30"/>
        <v>0</v>
      </c>
      <c r="AF163" s="29" t="s">
        <v>7</v>
      </c>
      <c r="AG163" s="30">
        <f t="shared" si="31"/>
        <v>0</v>
      </c>
      <c r="AJ163" s="124">
        <f>A162</f>
        <v>0</v>
      </c>
      <c r="AK163" s="124">
        <f>A158</f>
        <v>0</v>
      </c>
    </row>
    <row r="164" spans="1:37">
      <c r="A164" s="217"/>
      <c r="B164" s="219">
        <v>4</v>
      </c>
      <c r="C164" s="41" t="str">
        <f>IF(A164&gt;0,IF(VLOOKUP(A164,seznam!$A$2:$C$129,3)&gt;0,VLOOKUP(A164,seznam!$A$2:$C$129,3),"------"),"------")</f>
        <v>------</v>
      </c>
      <c r="D164" s="192">
        <f>O158</f>
        <v>0</v>
      </c>
      <c r="E164" s="192" t="str">
        <f>N158</f>
        <v>:</v>
      </c>
      <c r="F164" s="194">
        <f>M158</f>
        <v>0</v>
      </c>
      <c r="G164" s="182">
        <f>O160</f>
        <v>0</v>
      </c>
      <c r="H164" s="192" t="str">
        <f>N160</f>
        <v>:</v>
      </c>
      <c r="I164" s="194">
        <f>M160</f>
        <v>0</v>
      </c>
      <c r="J164" s="182">
        <f>O162</f>
        <v>0</v>
      </c>
      <c r="K164" s="192" t="str">
        <f>N162</f>
        <v>:</v>
      </c>
      <c r="L164" s="194">
        <f>M162</f>
        <v>0</v>
      </c>
      <c r="M164" s="184"/>
      <c r="N164" s="185"/>
      <c r="O164" s="186"/>
      <c r="P164" s="190">
        <f>D164+G164+J164</f>
        <v>0</v>
      </c>
      <c r="Q164" s="192" t="s">
        <v>7</v>
      </c>
      <c r="R164" s="194">
        <f>F164+I164+L164</f>
        <v>0</v>
      </c>
      <c r="S164" s="196">
        <f>IF(D164&gt;F164,2,IF(AND(D164&lt;F164,E164=":"),1,0))+IF(G164&gt;I164,2,IF(AND(G164&lt;I164,H164=":"),1,0))+IF(J164&gt;L164,2,IF(AND(J164&lt;L164,K164=":"),1,0))</f>
        <v>0</v>
      </c>
      <c r="T164" s="198"/>
    </row>
    <row r="165" spans="1:37" ht="13.8" thickBot="1">
      <c r="A165" s="218"/>
      <c r="B165" s="220"/>
      <c r="C165" s="39" t="str">
        <f>IF(A164&gt;0,IF(VLOOKUP(A164,seznam!$A$2:$C$129,2)&gt;0,VLOOKUP(A164,seznam!$A$2:$C$129,2),"------"),"------")</f>
        <v>------</v>
      </c>
      <c r="D165" s="193"/>
      <c r="E165" s="193"/>
      <c r="F165" s="195"/>
      <c r="G165" s="200"/>
      <c r="H165" s="193"/>
      <c r="I165" s="195"/>
      <c r="J165" s="200"/>
      <c r="K165" s="193"/>
      <c r="L165" s="195"/>
      <c r="M165" s="187"/>
      <c r="N165" s="188"/>
      <c r="O165" s="189"/>
      <c r="P165" s="191"/>
      <c r="Q165" s="193"/>
      <c r="R165" s="195"/>
      <c r="S165" s="197"/>
      <c r="T165" s="199"/>
    </row>
    <row r="167" spans="1:37" ht="39.9" customHeight="1">
      <c r="B167" s="178" t="str">
        <f>B84</f>
        <v>BTM B - U13 - 1.stupeň turnaj B</v>
      </c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177"/>
    </row>
    <row r="168" spans="1:37" ht="13.8" thickBot="1"/>
    <row r="169" spans="1:37" ht="13.8" thickBot="1">
      <c r="A169" s="97" t="s">
        <v>2</v>
      </c>
      <c r="B169" s="233" t="s">
        <v>42</v>
      </c>
      <c r="C169" s="234"/>
      <c r="D169" s="235">
        <v>1</v>
      </c>
      <c r="E169" s="236"/>
      <c r="F169" s="237"/>
      <c r="G169" s="238">
        <v>2</v>
      </c>
      <c r="H169" s="236"/>
      <c r="I169" s="237"/>
      <c r="J169" s="238">
        <v>3</v>
      </c>
      <c r="K169" s="236"/>
      <c r="L169" s="237"/>
      <c r="M169" s="238">
        <v>4</v>
      </c>
      <c r="N169" s="236"/>
      <c r="O169" s="239"/>
      <c r="P169" s="235" t="s">
        <v>4</v>
      </c>
      <c r="Q169" s="240"/>
      <c r="R169" s="241"/>
      <c r="S169" s="5" t="s">
        <v>5</v>
      </c>
      <c r="T169" s="4" t="s">
        <v>6</v>
      </c>
    </row>
    <row r="170" spans="1:37">
      <c r="A170" s="228"/>
      <c r="B170" s="229">
        <v>1</v>
      </c>
      <c r="C170" s="40" t="str">
        <f>IF(A170&gt;0,IF(VLOOKUP(A170,seznam!$A$2:$C$129,3)&gt;0,VLOOKUP(A170,seznam!$A$2:$C$129,3),"------"),"------")</f>
        <v>------</v>
      </c>
      <c r="D170" s="230"/>
      <c r="E170" s="231"/>
      <c r="F170" s="232"/>
      <c r="G170" s="224">
        <f>AE173</f>
        <v>0</v>
      </c>
      <c r="H170" s="225" t="str">
        <f>AF173</f>
        <v>:</v>
      </c>
      <c r="I170" s="226">
        <f>AG173</f>
        <v>0</v>
      </c>
      <c r="J170" s="224">
        <f>AG175</f>
        <v>0</v>
      </c>
      <c r="K170" s="225" t="str">
        <f>AF175</f>
        <v>:</v>
      </c>
      <c r="L170" s="226">
        <f>AE175</f>
        <v>0</v>
      </c>
      <c r="M170" s="224">
        <f>AE170</f>
        <v>0</v>
      </c>
      <c r="N170" s="225" t="str">
        <f>AF170</f>
        <v>:</v>
      </c>
      <c r="O170" s="227">
        <f>AG170</f>
        <v>0</v>
      </c>
      <c r="P170" s="215">
        <f>G170+J170+M170</f>
        <v>0</v>
      </c>
      <c r="Q170" s="225" t="s">
        <v>7</v>
      </c>
      <c r="R170" s="242">
        <f>I170+L170+O170</f>
        <v>0</v>
      </c>
      <c r="S170" s="243">
        <f>IF(G170&gt;I170,2,IF(AND(G170&lt;I170,H170=":"),1,0))+IF(J170&gt;L170,2,IF(AND(J170&lt;L170,K170=":"),1,0))+IF(M170&gt;O170,2,IF(AND(M170&lt;O170,N170=":"),1,0))</f>
        <v>0</v>
      </c>
      <c r="T170" s="216"/>
      <c r="V170" s="6">
        <v>1</v>
      </c>
      <c r="W170" s="10" t="str">
        <f>C171</f>
        <v>------</v>
      </c>
      <c r="X170" s="16" t="s">
        <v>10</v>
      </c>
      <c r="Y170" s="13" t="str">
        <f>C177</f>
        <v>------</v>
      </c>
      <c r="Z170" s="43"/>
      <c r="AA170" s="44"/>
      <c r="AB170" s="44"/>
      <c r="AC170" s="44"/>
      <c r="AD170" s="48"/>
      <c r="AE170" s="22">
        <f t="shared" ref="AE170:AE175" si="32">IF(AND(LEN(Z170)&gt;0,MID(Z170,1,1)&lt;&gt;"-"),"1","0")+IF(AND(LEN(AA170)&gt;0,MID(AA170,1,1)&lt;&gt;"-"),"1","0")+IF(AND(LEN(AB170)&gt;0,MID(AB170,1,1)&lt;&gt;"-"),"1","0")+IF(AND(LEN(AC170)&gt;0,MID(AC170,1,1)&lt;&gt;"-"),"1","0")+IF(AND(LEN(AD170)&gt;0,MID(AD170,1,1)&lt;&gt;"-"),"1","0")</f>
        <v>0</v>
      </c>
      <c r="AF170" s="23" t="s">
        <v>7</v>
      </c>
      <c r="AG170" s="24">
        <f t="shared" ref="AG170:AG175" si="33">IF(AND(LEN(Z170)&gt;0,MID(Z170,1,1)="-"),"1","0")+IF(AND(LEN(AA170)&gt;0,MID(AA170,1,1)="-"),"1","0")+IF(AND(LEN(AB170)&gt;0,MID(AB170,1,1)="-"),"1","0")+IF(AND(LEN(AC170)&gt;0,MID(AC170,1,1)="-"),"1","0")+IF(AND(LEN(AD170)&gt;0,MID(AD170,1,1)="-"),"1","0")</f>
        <v>0</v>
      </c>
      <c r="AJ170" s="124">
        <f>A170</f>
        <v>0</v>
      </c>
      <c r="AK170" s="124">
        <f>A176</f>
        <v>0</v>
      </c>
    </row>
    <row r="171" spans="1:37">
      <c r="A171" s="217"/>
      <c r="B171" s="223"/>
      <c r="C171" s="96" t="str">
        <f>IF(A170&gt;0,IF(VLOOKUP(A170,seznam!$A$2:$C$129,2)&gt;0,VLOOKUP(A170,seznam!$A$2:$C$129,2),"------"),"------")</f>
        <v>------</v>
      </c>
      <c r="D171" s="213"/>
      <c r="E171" s="213"/>
      <c r="F171" s="214"/>
      <c r="G171" s="183"/>
      <c r="H171" s="203"/>
      <c r="I171" s="204"/>
      <c r="J171" s="183"/>
      <c r="K171" s="203"/>
      <c r="L171" s="204"/>
      <c r="M171" s="183"/>
      <c r="N171" s="203"/>
      <c r="O171" s="222"/>
      <c r="P171" s="202"/>
      <c r="Q171" s="203"/>
      <c r="R171" s="204"/>
      <c r="S171" s="205"/>
      <c r="T171" s="206"/>
      <c r="V171" s="7">
        <v>2</v>
      </c>
      <c r="W171" s="11" t="str">
        <f>C173</f>
        <v>------</v>
      </c>
      <c r="X171" s="17" t="s">
        <v>10</v>
      </c>
      <c r="Y171" s="14" t="str">
        <f>C175</f>
        <v>------</v>
      </c>
      <c r="Z171" s="45"/>
      <c r="AA171" s="42"/>
      <c r="AB171" s="42"/>
      <c r="AC171" s="42"/>
      <c r="AD171" s="49"/>
      <c r="AE171" s="25">
        <f t="shared" si="32"/>
        <v>0</v>
      </c>
      <c r="AF171" s="26" t="s">
        <v>7</v>
      </c>
      <c r="AG171" s="27">
        <f t="shared" si="33"/>
        <v>0</v>
      </c>
      <c r="AJ171" s="124">
        <f>A172</f>
        <v>0</v>
      </c>
      <c r="AK171" s="124">
        <f>A174</f>
        <v>0</v>
      </c>
    </row>
    <row r="172" spans="1:37">
      <c r="A172" s="217"/>
      <c r="B172" s="219">
        <v>2</v>
      </c>
      <c r="C172" s="41" t="str">
        <f>IF(A172&gt;0,IF(VLOOKUP(A172,seznam!$A$2:$C$129,3)&gt;0,VLOOKUP(A172,seznam!$A$2:$C$129,3),"------"),"------")</f>
        <v>------</v>
      </c>
      <c r="D172" s="192">
        <f>I170</f>
        <v>0</v>
      </c>
      <c r="E172" s="192" t="str">
        <f>H170</f>
        <v>:</v>
      </c>
      <c r="F172" s="194">
        <f>G170</f>
        <v>0</v>
      </c>
      <c r="G172" s="210"/>
      <c r="H172" s="185"/>
      <c r="I172" s="211"/>
      <c r="J172" s="182">
        <f>AE171</f>
        <v>0</v>
      </c>
      <c r="K172" s="192" t="str">
        <f>AF171</f>
        <v>:</v>
      </c>
      <c r="L172" s="194">
        <f>AG171</f>
        <v>0</v>
      </c>
      <c r="M172" s="182">
        <f>AE174</f>
        <v>0</v>
      </c>
      <c r="N172" s="192" t="str">
        <f>AF174</f>
        <v>:</v>
      </c>
      <c r="O172" s="221">
        <f>AG174</f>
        <v>0</v>
      </c>
      <c r="P172" s="201">
        <f>D172+J172+M172</f>
        <v>0</v>
      </c>
      <c r="Q172" s="192" t="s">
        <v>7</v>
      </c>
      <c r="R172" s="194">
        <f>F172+L172+O172</f>
        <v>0</v>
      </c>
      <c r="S172" s="196">
        <f>IF(D172&gt;F172,2,IF(AND(D172&lt;F172,E172=":"),1,0))+IF(J172&gt;L172,2,IF(AND(J172&lt;L172,K172=":"),1,0))+IF(M172&gt;O172,2,IF(AND(M172&lt;O172,N172=":"),1,0))</f>
        <v>0</v>
      </c>
      <c r="T172" s="198"/>
      <c r="V172" s="7">
        <v>3</v>
      </c>
      <c r="W172" s="11" t="str">
        <f>C177</f>
        <v>------</v>
      </c>
      <c r="X172" s="18" t="s">
        <v>10</v>
      </c>
      <c r="Y172" s="14" t="str">
        <f>C175</f>
        <v>------</v>
      </c>
      <c r="Z172" s="45"/>
      <c r="AA172" s="42"/>
      <c r="AB172" s="42"/>
      <c r="AC172" s="42"/>
      <c r="AD172" s="49"/>
      <c r="AE172" s="25">
        <f t="shared" si="32"/>
        <v>0</v>
      </c>
      <c r="AF172" s="26" t="s">
        <v>7</v>
      </c>
      <c r="AG172" s="27">
        <f t="shared" si="33"/>
        <v>0</v>
      </c>
      <c r="AJ172" s="124">
        <f>A176</f>
        <v>0</v>
      </c>
      <c r="AK172" s="124">
        <f>A174</f>
        <v>0</v>
      </c>
    </row>
    <row r="173" spans="1:37">
      <c r="A173" s="217"/>
      <c r="B173" s="223"/>
      <c r="C173" s="38" t="str">
        <f>IF(A172&gt;0,IF(VLOOKUP(A172,seznam!$A$2:$C$129,2)&gt;0,VLOOKUP(A172,seznam!$A$2:$C$129,2),"------"),"------")</f>
        <v>------</v>
      </c>
      <c r="D173" s="203"/>
      <c r="E173" s="203"/>
      <c r="F173" s="204"/>
      <c r="G173" s="212"/>
      <c r="H173" s="213"/>
      <c r="I173" s="214"/>
      <c r="J173" s="183"/>
      <c r="K173" s="203"/>
      <c r="L173" s="204"/>
      <c r="M173" s="183"/>
      <c r="N173" s="203"/>
      <c r="O173" s="222"/>
      <c r="P173" s="207"/>
      <c r="Q173" s="208"/>
      <c r="R173" s="209"/>
      <c r="S173" s="205"/>
      <c r="T173" s="206"/>
      <c r="V173" s="7">
        <v>4</v>
      </c>
      <c r="W173" s="11" t="str">
        <f>C171</f>
        <v>------</v>
      </c>
      <c r="X173" s="17" t="s">
        <v>10</v>
      </c>
      <c r="Y173" s="14" t="str">
        <f>C173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4">
        <f>A170</f>
        <v>0</v>
      </c>
      <c r="AK173" s="124">
        <f>A172</f>
        <v>0</v>
      </c>
    </row>
    <row r="174" spans="1:37">
      <c r="A174" s="217"/>
      <c r="B174" s="219">
        <v>3</v>
      </c>
      <c r="C174" s="41" t="str">
        <f>IF(A174&gt;0,IF(VLOOKUP(A174,seznam!$A$2:$C$129,3)&gt;0,VLOOKUP(A174,seznam!$A$2:$C$129,3),"------"),"------")</f>
        <v>------</v>
      </c>
      <c r="D174" s="192">
        <f>L170</f>
        <v>0</v>
      </c>
      <c r="E174" s="192" t="str">
        <f>K170</f>
        <v>:</v>
      </c>
      <c r="F174" s="194">
        <f>J170</f>
        <v>0</v>
      </c>
      <c r="G174" s="182">
        <f>L172</f>
        <v>0</v>
      </c>
      <c r="H174" s="192" t="str">
        <f>K172</f>
        <v>:</v>
      </c>
      <c r="I174" s="194">
        <f>J172</f>
        <v>0</v>
      </c>
      <c r="J174" s="210"/>
      <c r="K174" s="185"/>
      <c r="L174" s="211"/>
      <c r="M174" s="182">
        <f>AG172</f>
        <v>0</v>
      </c>
      <c r="N174" s="192" t="str">
        <f>AF172</f>
        <v>:</v>
      </c>
      <c r="O174" s="221">
        <f>AE172</f>
        <v>0</v>
      </c>
      <c r="P174" s="201">
        <f>D174+G174+M174</f>
        <v>0</v>
      </c>
      <c r="Q174" s="192" t="s">
        <v>7</v>
      </c>
      <c r="R174" s="194">
        <f>F174+I174+O174</f>
        <v>0</v>
      </c>
      <c r="S174" s="196">
        <f>IF(D174&gt;F174,2,IF(AND(D174&lt;F174,E174=":"),1,0))+IF(G174&gt;I174,2,IF(AND(G174&lt;I174,H174=":"),1,0))+IF(M174&gt;O174,2,IF(AND(M174&lt;O174,N174=":"),1,0))</f>
        <v>0</v>
      </c>
      <c r="T174" s="198"/>
      <c r="V174" s="7">
        <v>5</v>
      </c>
      <c r="W174" s="11" t="str">
        <f>C173</f>
        <v>------</v>
      </c>
      <c r="X174" s="17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4">
        <f>A172</f>
        <v>0</v>
      </c>
      <c r="AK174" s="124">
        <f>A176</f>
        <v>0</v>
      </c>
    </row>
    <row r="175" spans="1:37" ht="13.8" thickBot="1">
      <c r="A175" s="217"/>
      <c r="B175" s="223"/>
      <c r="C175" s="38" t="str">
        <f>IF(A174&gt;0,IF(VLOOKUP(A174,seznam!$A$2:$C$129,2)&gt;0,VLOOKUP(A174,seznam!$A$2:$C$129,2),"------"),"------")</f>
        <v>------</v>
      </c>
      <c r="D175" s="203"/>
      <c r="E175" s="203"/>
      <c r="F175" s="204"/>
      <c r="G175" s="183"/>
      <c r="H175" s="203"/>
      <c r="I175" s="204"/>
      <c r="J175" s="212"/>
      <c r="K175" s="213"/>
      <c r="L175" s="214"/>
      <c r="M175" s="183"/>
      <c r="N175" s="203"/>
      <c r="O175" s="222"/>
      <c r="P175" s="202"/>
      <c r="Q175" s="203"/>
      <c r="R175" s="204"/>
      <c r="S175" s="205"/>
      <c r="T175" s="206"/>
      <c r="V175" s="8">
        <v>6</v>
      </c>
      <c r="W175" s="12" t="str">
        <f>C175</f>
        <v>------</v>
      </c>
      <c r="X175" s="19" t="s">
        <v>10</v>
      </c>
      <c r="Y175" s="15" t="str">
        <f>C171</f>
        <v>------</v>
      </c>
      <c r="Z175" s="46"/>
      <c r="AA175" s="47"/>
      <c r="AB175" s="47"/>
      <c r="AC175" s="47"/>
      <c r="AD175" s="50"/>
      <c r="AE175" s="28">
        <f t="shared" si="32"/>
        <v>0</v>
      </c>
      <c r="AF175" s="29" t="s">
        <v>7</v>
      </c>
      <c r="AG175" s="30">
        <f t="shared" si="33"/>
        <v>0</v>
      </c>
      <c r="AJ175" s="124">
        <f>A174</f>
        <v>0</v>
      </c>
      <c r="AK175" s="124">
        <f>A170</f>
        <v>0</v>
      </c>
    </row>
    <row r="176" spans="1:37">
      <c r="A176" s="217"/>
      <c r="B176" s="219">
        <v>4</v>
      </c>
      <c r="C176" s="41" t="str">
        <f>IF(A176&gt;0,IF(VLOOKUP(A176,seznam!$A$2:$C$129,3)&gt;0,VLOOKUP(A176,seznam!$A$2:$C$129,3),"------"),"------")</f>
        <v>------</v>
      </c>
      <c r="D176" s="192">
        <f>O170</f>
        <v>0</v>
      </c>
      <c r="E176" s="192" t="str">
        <f>N170</f>
        <v>:</v>
      </c>
      <c r="F176" s="194">
        <f>M170</f>
        <v>0</v>
      </c>
      <c r="G176" s="182">
        <f>O172</f>
        <v>0</v>
      </c>
      <c r="H176" s="192" t="str">
        <f>N172</f>
        <v>:</v>
      </c>
      <c r="I176" s="194">
        <f>M172</f>
        <v>0</v>
      </c>
      <c r="J176" s="182">
        <f>O174</f>
        <v>0</v>
      </c>
      <c r="K176" s="192" t="str">
        <f>N174</f>
        <v>:</v>
      </c>
      <c r="L176" s="194">
        <f>M174</f>
        <v>0</v>
      </c>
      <c r="M176" s="184"/>
      <c r="N176" s="185"/>
      <c r="O176" s="186"/>
      <c r="P176" s="190">
        <f>D176+G176+J176</f>
        <v>0</v>
      </c>
      <c r="Q176" s="192" t="s">
        <v>7</v>
      </c>
      <c r="R176" s="194">
        <f>F176+I176+L176</f>
        <v>0</v>
      </c>
      <c r="S176" s="196">
        <f>IF(D176&gt;F176,2,IF(AND(D176&lt;F176,E176=":"),1,0))+IF(G176&gt;I176,2,IF(AND(G176&lt;I176,H176=":"),1,0))+IF(J176&gt;L176,2,IF(AND(J176&lt;L176,K176=":"),1,0))</f>
        <v>0</v>
      </c>
      <c r="T176" s="198"/>
    </row>
    <row r="177" spans="1:37" ht="13.8" thickBot="1">
      <c r="A177" s="218"/>
      <c r="B177" s="220"/>
      <c r="C177" s="39" t="str">
        <f>IF(A176&gt;0,IF(VLOOKUP(A176,seznam!$A$2:$C$129,2)&gt;0,VLOOKUP(A176,seznam!$A$2:$C$129,2),"------"),"------")</f>
        <v>------</v>
      </c>
      <c r="D177" s="193"/>
      <c r="E177" s="193"/>
      <c r="F177" s="195"/>
      <c r="G177" s="200"/>
      <c r="H177" s="193"/>
      <c r="I177" s="195"/>
      <c r="J177" s="200"/>
      <c r="K177" s="193"/>
      <c r="L177" s="195"/>
      <c r="M177" s="187"/>
      <c r="N177" s="188"/>
      <c r="O177" s="189"/>
      <c r="P177" s="191"/>
      <c r="Q177" s="193"/>
      <c r="R177" s="195"/>
      <c r="S177" s="197"/>
      <c r="T177" s="199"/>
    </row>
    <row r="178" spans="1:37" ht="13.8" thickBot="1"/>
    <row r="179" spans="1:37" ht="13.8" thickBot="1">
      <c r="A179" s="97" t="s">
        <v>2</v>
      </c>
      <c r="B179" s="233" t="s">
        <v>43</v>
      </c>
      <c r="C179" s="234"/>
      <c r="D179" s="235">
        <v>1</v>
      </c>
      <c r="E179" s="236"/>
      <c r="F179" s="237"/>
      <c r="G179" s="238">
        <v>2</v>
      </c>
      <c r="H179" s="236"/>
      <c r="I179" s="237"/>
      <c r="J179" s="238">
        <v>3</v>
      </c>
      <c r="K179" s="236"/>
      <c r="L179" s="237"/>
      <c r="M179" s="238">
        <v>4</v>
      </c>
      <c r="N179" s="236"/>
      <c r="O179" s="239"/>
      <c r="P179" s="235" t="s">
        <v>4</v>
      </c>
      <c r="Q179" s="240"/>
      <c r="R179" s="241"/>
      <c r="S179" s="5" t="s">
        <v>5</v>
      </c>
      <c r="T179" s="4" t="s">
        <v>6</v>
      </c>
    </row>
    <row r="180" spans="1:37">
      <c r="A180" s="228"/>
      <c r="B180" s="229">
        <v>1</v>
      </c>
      <c r="C180" s="40" t="str">
        <f>IF(A180&gt;0,IF(VLOOKUP(A180,seznam!$A$2:$C$129,3)&gt;0,VLOOKUP(A180,seznam!$A$2:$C$129,3),"------"),"------")</f>
        <v>------</v>
      </c>
      <c r="D180" s="230"/>
      <c r="E180" s="231"/>
      <c r="F180" s="232"/>
      <c r="G180" s="224">
        <f>AE183</f>
        <v>0</v>
      </c>
      <c r="H180" s="225" t="str">
        <f>AF183</f>
        <v>:</v>
      </c>
      <c r="I180" s="226">
        <f>AG183</f>
        <v>0</v>
      </c>
      <c r="J180" s="224">
        <f>AG185</f>
        <v>0</v>
      </c>
      <c r="K180" s="225" t="str">
        <f>AF185</f>
        <v>:</v>
      </c>
      <c r="L180" s="226">
        <f>AE185</f>
        <v>0</v>
      </c>
      <c r="M180" s="224">
        <f>AE180</f>
        <v>0</v>
      </c>
      <c r="N180" s="225" t="str">
        <f>AF180</f>
        <v>:</v>
      </c>
      <c r="O180" s="227">
        <f>AG180</f>
        <v>0</v>
      </c>
      <c r="P180" s="215">
        <f>G180+J180+M180</f>
        <v>0</v>
      </c>
      <c r="Q180" s="225" t="s">
        <v>7</v>
      </c>
      <c r="R180" s="242">
        <f>I180+L180+O180</f>
        <v>0</v>
      </c>
      <c r="S180" s="243">
        <f>IF(G180&gt;I180,2,IF(AND(G180&lt;I180,H180=":"),1,0))+IF(J180&gt;L180,2,IF(AND(J180&lt;L180,K180=":"),1,0))+IF(M180&gt;O180,2,IF(AND(M180&lt;O180,N180=":"),1,0))</f>
        <v>0</v>
      </c>
      <c r="T180" s="216"/>
      <c r="V180" s="6">
        <v>1</v>
      </c>
      <c r="W180" s="10" t="str">
        <f>C181</f>
        <v>------</v>
      </c>
      <c r="X180" s="16" t="s">
        <v>10</v>
      </c>
      <c r="Y180" s="13" t="str">
        <f>C187</f>
        <v>------</v>
      </c>
      <c r="Z180" s="43"/>
      <c r="AA180" s="44"/>
      <c r="AB180" s="44"/>
      <c r="AC180" s="44"/>
      <c r="AD180" s="48"/>
      <c r="AE180" s="22">
        <f t="shared" ref="AE180:AE185" si="34">IF(AND(LEN(Z180)&gt;0,MID(Z180,1,1)&lt;&gt;"-"),"1","0")+IF(AND(LEN(AA180)&gt;0,MID(AA180,1,1)&lt;&gt;"-"),"1","0")+IF(AND(LEN(AB180)&gt;0,MID(AB180,1,1)&lt;&gt;"-"),"1","0")+IF(AND(LEN(AC180)&gt;0,MID(AC180,1,1)&lt;&gt;"-"),"1","0")+IF(AND(LEN(AD180)&gt;0,MID(AD180,1,1)&lt;&gt;"-"),"1","0")</f>
        <v>0</v>
      </c>
      <c r="AF180" s="23" t="s">
        <v>7</v>
      </c>
      <c r="AG180" s="24">
        <f t="shared" ref="AG180:AG185" si="35">IF(AND(LEN(Z180)&gt;0,MID(Z180,1,1)="-"),"1","0")+IF(AND(LEN(AA180)&gt;0,MID(AA180,1,1)="-"),"1","0")+IF(AND(LEN(AB180)&gt;0,MID(AB180,1,1)="-"),"1","0")+IF(AND(LEN(AC180)&gt;0,MID(AC180,1,1)="-"),"1","0")+IF(AND(LEN(AD180)&gt;0,MID(AD180,1,1)="-"),"1","0")</f>
        <v>0</v>
      </c>
      <c r="AJ180" s="124">
        <f>A180</f>
        <v>0</v>
      </c>
      <c r="AK180" s="124">
        <f>A186</f>
        <v>0</v>
      </c>
    </row>
    <row r="181" spans="1:37">
      <c r="A181" s="217"/>
      <c r="B181" s="223"/>
      <c r="C181" s="96" t="str">
        <f>IF(A180&gt;0,IF(VLOOKUP(A180,seznam!$A$2:$C$129,2)&gt;0,VLOOKUP(A180,seznam!$A$2:$C$129,2),"------"),"------")</f>
        <v>------</v>
      </c>
      <c r="D181" s="213"/>
      <c r="E181" s="213"/>
      <c r="F181" s="214"/>
      <c r="G181" s="183"/>
      <c r="H181" s="203"/>
      <c r="I181" s="204"/>
      <c r="J181" s="183"/>
      <c r="K181" s="203"/>
      <c r="L181" s="204"/>
      <c r="M181" s="183"/>
      <c r="N181" s="203"/>
      <c r="O181" s="222"/>
      <c r="P181" s="202"/>
      <c r="Q181" s="203"/>
      <c r="R181" s="204"/>
      <c r="S181" s="205"/>
      <c r="T181" s="206"/>
      <c r="V181" s="7">
        <v>2</v>
      </c>
      <c r="W181" s="11" t="str">
        <f>C183</f>
        <v>------</v>
      </c>
      <c r="X181" s="17" t="s">
        <v>10</v>
      </c>
      <c r="Y181" s="14" t="str">
        <f>C185</f>
        <v>------</v>
      </c>
      <c r="Z181" s="45"/>
      <c r="AA181" s="42"/>
      <c r="AB181" s="42"/>
      <c r="AC181" s="42"/>
      <c r="AD181" s="49"/>
      <c r="AE181" s="25">
        <f t="shared" si="34"/>
        <v>0</v>
      </c>
      <c r="AF181" s="26" t="s">
        <v>7</v>
      </c>
      <c r="AG181" s="27">
        <f t="shared" si="35"/>
        <v>0</v>
      </c>
      <c r="AJ181" s="124">
        <f>A182</f>
        <v>0</v>
      </c>
      <c r="AK181" s="124">
        <f>A184</f>
        <v>0</v>
      </c>
    </row>
    <row r="182" spans="1:37">
      <c r="A182" s="217"/>
      <c r="B182" s="219">
        <v>2</v>
      </c>
      <c r="C182" s="41" t="str">
        <f>IF(A182&gt;0,IF(VLOOKUP(A182,seznam!$A$2:$C$129,3)&gt;0,VLOOKUP(A182,seznam!$A$2:$C$129,3),"------"),"------")</f>
        <v>------</v>
      </c>
      <c r="D182" s="192">
        <f>I180</f>
        <v>0</v>
      </c>
      <c r="E182" s="192" t="str">
        <f>H180</f>
        <v>:</v>
      </c>
      <c r="F182" s="194">
        <f>G180</f>
        <v>0</v>
      </c>
      <c r="G182" s="210"/>
      <c r="H182" s="185"/>
      <c r="I182" s="211"/>
      <c r="J182" s="182">
        <f>AE181</f>
        <v>0</v>
      </c>
      <c r="K182" s="192" t="str">
        <f>AF181</f>
        <v>:</v>
      </c>
      <c r="L182" s="194">
        <f>AG181</f>
        <v>0</v>
      </c>
      <c r="M182" s="182">
        <f>AE184</f>
        <v>0</v>
      </c>
      <c r="N182" s="192" t="str">
        <f>AF184</f>
        <v>:</v>
      </c>
      <c r="O182" s="221">
        <f>AG184</f>
        <v>0</v>
      </c>
      <c r="P182" s="201">
        <f>D182+J182+M182</f>
        <v>0</v>
      </c>
      <c r="Q182" s="192" t="s">
        <v>7</v>
      </c>
      <c r="R182" s="194">
        <f>F182+L182+O182</f>
        <v>0</v>
      </c>
      <c r="S182" s="196">
        <f>IF(D182&gt;F182,2,IF(AND(D182&lt;F182,E182=":"),1,0))+IF(J182&gt;L182,2,IF(AND(J182&lt;L182,K182=":"),1,0))+IF(M182&gt;O182,2,IF(AND(M182&lt;O182,N182=":"),1,0))</f>
        <v>0</v>
      </c>
      <c r="T182" s="198"/>
      <c r="V182" s="7">
        <v>3</v>
      </c>
      <c r="W182" s="11" t="str">
        <f>C187</f>
        <v>------</v>
      </c>
      <c r="X182" s="18" t="s">
        <v>10</v>
      </c>
      <c r="Y182" s="14" t="str">
        <f>C185</f>
        <v>------</v>
      </c>
      <c r="Z182" s="45"/>
      <c r="AA182" s="42"/>
      <c r="AB182" s="42"/>
      <c r="AC182" s="42"/>
      <c r="AD182" s="49"/>
      <c r="AE182" s="25">
        <f t="shared" si="34"/>
        <v>0</v>
      </c>
      <c r="AF182" s="26" t="s">
        <v>7</v>
      </c>
      <c r="AG182" s="27">
        <f t="shared" si="35"/>
        <v>0</v>
      </c>
      <c r="AJ182" s="124">
        <f>A186</f>
        <v>0</v>
      </c>
      <c r="AK182" s="124">
        <f>A184</f>
        <v>0</v>
      </c>
    </row>
    <row r="183" spans="1:37">
      <c r="A183" s="217"/>
      <c r="B183" s="223"/>
      <c r="C183" s="38" t="str">
        <f>IF(A182&gt;0,IF(VLOOKUP(A182,seznam!$A$2:$C$129,2)&gt;0,VLOOKUP(A182,seznam!$A$2:$C$129,2),"------"),"------")</f>
        <v>------</v>
      </c>
      <c r="D183" s="203"/>
      <c r="E183" s="203"/>
      <c r="F183" s="204"/>
      <c r="G183" s="212"/>
      <c r="H183" s="213"/>
      <c r="I183" s="214"/>
      <c r="J183" s="183"/>
      <c r="K183" s="203"/>
      <c r="L183" s="204"/>
      <c r="M183" s="183"/>
      <c r="N183" s="203"/>
      <c r="O183" s="222"/>
      <c r="P183" s="207"/>
      <c r="Q183" s="208"/>
      <c r="R183" s="209"/>
      <c r="S183" s="205"/>
      <c r="T183" s="206"/>
      <c r="V183" s="7">
        <v>4</v>
      </c>
      <c r="W183" s="11" t="str">
        <f>C181</f>
        <v>------</v>
      </c>
      <c r="X183" s="17" t="s">
        <v>10</v>
      </c>
      <c r="Y183" s="14" t="str">
        <f>C183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4">
        <f>A180</f>
        <v>0</v>
      </c>
      <c r="AK183" s="124">
        <f>A182</f>
        <v>0</v>
      </c>
    </row>
    <row r="184" spans="1:37">
      <c r="A184" s="217"/>
      <c r="B184" s="219">
        <v>3</v>
      </c>
      <c r="C184" s="41" t="str">
        <f>IF(A184&gt;0,IF(VLOOKUP(A184,seznam!$A$2:$C$129,3)&gt;0,VLOOKUP(A184,seznam!$A$2:$C$129,3),"------"),"------")</f>
        <v>------</v>
      </c>
      <c r="D184" s="192">
        <f>L180</f>
        <v>0</v>
      </c>
      <c r="E184" s="192" t="str">
        <f>K180</f>
        <v>:</v>
      </c>
      <c r="F184" s="194">
        <f>J180</f>
        <v>0</v>
      </c>
      <c r="G184" s="182">
        <f>L182</f>
        <v>0</v>
      </c>
      <c r="H184" s="192" t="str">
        <f>K182</f>
        <v>:</v>
      </c>
      <c r="I184" s="194">
        <f>J182</f>
        <v>0</v>
      </c>
      <c r="J184" s="210"/>
      <c r="K184" s="185"/>
      <c r="L184" s="211"/>
      <c r="M184" s="182">
        <f>AG182</f>
        <v>0</v>
      </c>
      <c r="N184" s="192" t="str">
        <f>AF182</f>
        <v>:</v>
      </c>
      <c r="O184" s="221">
        <f>AE182</f>
        <v>0</v>
      </c>
      <c r="P184" s="201">
        <f>D184+G184+M184</f>
        <v>0</v>
      </c>
      <c r="Q184" s="192" t="s">
        <v>7</v>
      </c>
      <c r="R184" s="194">
        <f>F184+I184+O184</f>
        <v>0</v>
      </c>
      <c r="S184" s="196">
        <f>IF(D184&gt;F184,2,IF(AND(D184&lt;F184,E184=":"),1,0))+IF(G184&gt;I184,2,IF(AND(G184&lt;I184,H184=":"),1,0))+IF(M184&gt;O184,2,IF(AND(M184&lt;O184,N184=":"),1,0))</f>
        <v>0</v>
      </c>
      <c r="T184" s="198"/>
      <c r="V184" s="7">
        <v>5</v>
      </c>
      <c r="W184" s="11" t="str">
        <f>C183</f>
        <v>------</v>
      </c>
      <c r="X184" s="17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4">
        <f>A182</f>
        <v>0</v>
      </c>
      <c r="AK184" s="124">
        <f>A186</f>
        <v>0</v>
      </c>
    </row>
    <row r="185" spans="1:37" ht="13.8" thickBot="1">
      <c r="A185" s="217"/>
      <c r="B185" s="223"/>
      <c r="C185" s="38" t="str">
        <f>IF(A184&gt;0,IF(VLOOKUP(A184,seznam!$A$2:$C$129,2)&gt;0,VLOOKUP(A184,seznam!$A$2:$C$129,2),"------"),"------")</f>
        <v>------</v>
      </c>
      <c r="D185" s="203"/>
      <c r="E185" s="203"/>
      <c r="F185" s="204"/>
      <c r="G185" s="183"/>
      <c r="H185" s="203"/>
      <c r="I185" s="204"/>
      <c r="J185" s="212"/>
      <c r="K185" s="213"/>
      <c r="L185" s="214"/>
      <c r="M185" s="183"/>
      <c r="N185" s="203"/>
      <c r="O185" s="222"/>
      <c r="P185" s="202"/>
      <c r="Q185" s="203"/>
      <c r="R185" s="204"/>
      <c r="S185" s="205"/>
      <c r="T185" s="206"/>
      <c r="V185" s="8">
        <v>6</v>
      </c>
      <c r="W185" s="12" t="str">
        <f>C185</f>
        <v>------</v>
      </c>
      <c r="X185" s="19" t="s">
        <v>10</v>
      </c>
      <c r="Y185" s="15" t="str">
        <f>C181</f>
        <v>------</v>
      </c>
      <c r="Z185" s="46"/>
      <c r="AA185" s="47"/>
      <c r="AB185" s="47"/>
      <c r="AC185" s="47"/>
      <c r="AD185" s="50"/>
      <c r="AE185" s="28">
        <f t="shared" si="34"/>
        <v>0</v>
      </c>
      <c r="AF185" s="29" t="s">
        <v>7</v>
      </c>
      <c r="AG185" s="30">
        <f t="shared" si="35"/>
        <v>0</v>
      </c>
      <c r="AJ185" s="124">
        <f>A184</f>
        <v>0</v>
      </c>
      <c r="AK185" s="124">
        <f>A180</f>
        <v>0</v>
      </c>
    </row>
    <row r="186" spans="1:37">
      <c r="A186" s="217"/>
      <c r="B186" s="219">
        <v>4</v>
      </c>
      <c r="C186" s="41" t="str">
        <f>IF(A186&gt;0,IF(VLOOKUP(A186,seznam!$A$2:$C$129,3)&gt;0,VLOOKUP(A186,seznam!$A$2:$C$129,3),"------"),"------")</f>
        <v>------</v>
      </c>
      <c r="D186" s="192">
        <f>O180</f>
        <v>0</v>
      </c>
      <c r="E186" s="192" t="str">
        <f>N180</f>
        <v>:</v>
      </c>
      <c r="F186" s="194">
        <f>M180</f>
        <v>0</v>
      </c>
      <c r="G186" s="182">
        <f>O182</f>
        <v>0</v>
      </c>
      <c r="H186" s="192" t="str">
        <f>N182</f>
        <v>:</v>
      </c>
      <c r="I186" s="194">
        <f>M182</f>
        <v>0</v>
      </c>
      <c r="J186" s="182">
        <f>O184</f>
        <v>0</v>
      </c>
      <c r="K186" s="192" t="str">
        <f>N184</f>
        <v>:</v>
      </c>
      <c r="L186" s="194">
        <f>M184</f>
        <v>0</v>
      </c>
      <c r="M186" s="184"/>
      <c r="N186" s="185"/>
      <c r="O186" s="186"/>
      <c r="P186" s="190">
        <f>D186+G186+J186</f>
        <v>0</v>
      </c>
      <c r="Q186" s="192" t="s">
        <v>7</v>
      </c>
      <c r="R186" s="194">
        <f>F186+I186+L186</f>
        <v>0</v>
      </c>
      <c r="S186" s="196">
        <f>IF(D186&gt;F186,2,IF(AND(D186&lt;F186,E186=":"),1,0))+IF(G186&gt;I186,2,IF(AND(G186&lt;I186,H186=":"),1,0))+IF(J186&gt;L186,2,IF(AND(J186&lt;L186,K186=":"),1,0))</f>
        <v>0</v>
      </c>
      <c r="T186" s="198"/>
    </row>
    <row r="187" spans="1:37" ht="13.8" thickBot="1">
      <c r="A187" s="218"/>
      <c r="B187" s="220"/>
      <c r="C187" s="39" t="str">
        <f>IF(A186&gt;0,IF(VLOOKUP(A186,seznam!$A$2:$C$129,2)&gt;0,VLOOKUP(A186,seznam!$A$2:$C$129,2),"------"),"------")</f>
        <v>------</v>
      </c>
      <c r="D187" s="193"/>
      <c r="E187" s="193"/>
      <c r="F187" s="195"/>
      <c r="G187" s="200"/>
      <c r="H187" s="193"/>
      <c r="I187" s="195"/>
      <c r="J187" s="200"/>
      <c r="K187" s="193"/>
      <c r="L187" s="195"/>
      <c r="M187" s="187"/>
      <c r="N187" s="188"/>
      <c r="O187" s="189"/>
      <c r="P187" s="191"/>
      <c r="Q187" s="193"/>
      <c r="R187" s="195"/>
      <c r="S187" s="197"/>
      <c r="T187" s="199"/>
    </row>
    <row r="188" spans="1:37" ht="13.8" thickBot="1"/>
    <row r="189" spans="1:37" ht="13.8" thickBot="1">
      <c r="A189" s="97" t="s">
        <v>2</v>
      </c>
      <c r="B189" s="233" t="s">
        <v>44</v>
      </c>
      <c r="C189" s="234"/>
      <c r="D189" s="235">
        <v>1</v>
      </c>
      <c r="E189" s="236"/>
      <c r="F189" s="237"/>
      <c r="G189" s="238">
        <v>2</v>
      </c>
      <c r="H189" s="236"/>
      <c r="I189" s="237"/>
      <c r="J189" s="238">
        <v>3</v>
      </c>
      <c r="K189" s="236"/>
      <c r="L189" s="237"/>
      <c r="M189" s="238">
        <v>4</v>
      </c>
      <c r="N189" s="236"/>
      <c r="O189" s="239"/>
      <c r="P189" s="235" t="s">
        <v>4</v>
      </c>
      <c r="Q189" s="240"/>
      <c r="R189" s="241"/>
      <c r="S189" s="5" t="s">
        <v>5</v>
      </c>
      <c r="T189" s="4" t="s">
        <v>6</v>
      </c>
    </row>
    <row r="190" spans="1:37">
      <c r="A190" s="228"/>
      <c r="B190" s="229">
        <v>1</v>
      </c>
      <c r="C190" s="40" t="str">
        <f>IF(A190&gt;0,IF(VLOOKUP(A190,seznam!$A$2:$C$129,3)&gt;0,VLOOKUP(A190,seznam!$A$2:$C$129,3),"------"),"------")</f>
        <v>------</v>
      </c>
      <c r="D190" s="230"/>
      <c r="E190" s="231"/>
      <c r="F190" s="232"/>
      <c r="G190" s="224">
        <f>AE193</f>
        <v>0</v>
      </c>
      <c r="H190" s="225" t="str">
        <f>AF193</f>
        <v>:</v>
      </c>
      <c r="I190" s="226">
        <f>AG193</f>
        <v>0</v>
      </c>
      <c r="J190" s="224">
        <f>AG195</f>
        <v>0</v>
      </c>
      <c r="K190" s="225" t="str">
        <f>AF195</f>
        <v>:</v>
      </c>
      <c r="L190" s="226">
        <f>AE195</f>
        <v>0</v>
      </c>
      <c r="M190" s="224">
        <f>AE190</f>
        <v>0</v>
      </c>
      <c r="N190" s="225" t="str">
        <f>AF190</f>
        <v>:</v>
      </c>
      <c r="O190" s="227">
        <f>AG190</f>
        <v>0</v>
      </c>
      <c r="P190" s="215">
        <f>G190+J190+M190</f>
        <v>0</v>
      </c>
      <c r="Q190" s="225" t="s">
        <v>7</v>
      </c>
      <c r="R190" s="242">
        <f>I190+L190+O190</f>
        <v>0</v>
      </c>
      <c r="S190" s="243">
        <f>IF(G190&gt;I190,2,IF(AND(G190&lt;I190,H190=":"),1,0))+IF(J190&gt;L190,2,IF(AND(J190&lt;L190,K190=":"),1,0))+IF(M190&gt;O190,2,IF(AND(M190&lt;O190,N190=":"),1,0))</f>
        <v>0</v>
      </c>
      <c r="T190" s="216"/>
      <c r="V190" s="6">
        <v>1</v>
      </c>
      <c r="W190" s="10" t="str">
        <f>C191</f>
        <v>------</v>
      </c>
      <c r="X190" s="16" t="s">
        <v>10</v>
      </c>
      <c r="Y190" s="13" t="str">
        <f>C197</f>
        <v>------</v>
      </c>
      <c r="Z190" s="43"/>
      <c r="AA190" s="44"/>
      <c r="AB190" s="44"/>
      <c r="AC190" s="44"/>
      <c r="AD190" s="48"/>
      <c r="AE190" s="22">
        <f t="shared" ref="AE190:AE195" si="36">IF(AND(LEN(Z190)&gt;0,MID(Z190,1,1)&lt;&gt;"-"),"1","0")+IF(AND(LEN(AA190)&gt;0,MID(AA190,1,1)&lt;&gt;"-"),"1","0")+IF(AND(LEN(AB190)&gt;0,MID(AB190,1,1)&lt;&gt;"-"),"1","0")+IF(AND(LEN(AC190)&gt;0,MID(AC190,1,1)&lt;&gt;"-"),"1","0")+IF(AND(LEN(AD190)&gt;0,MID(AD190,1,1)&lt;&gt;"-"),"1","0")</f>
        <v>0</v>
      </c>
      <c r="AF190" s="23" t="s">
        <v>7</v>
      </c>
      <c r="AG190" s="24">
        <f t="shared" ref="AG190:AG195" si="37">IF(AND(LEN(Z190)&gt;0,MID(Z190,1,1)="-"),"1","0")+IF(AND(LEN(AA190)&gt;0,MID(AA190,1,1)="-"),"1","0")+IF(AND(LEN(AB190)&gt;0,MID(AB190,1,1)="-"),"1","0")+IF(AND(LEN(AC190)&gt;0,MID(AC190,1,1)="-"),"1","0")+IF(AND(LEN(AD190)&gt;0,MID(AD190,1,1)="-"),"1","0")</f>
        <v>0</v>
      </c>
      <c r="AJ190" s="124">
        <f>A190</f>
        <v>0</v>
      </c>
      <c r="AK190" s="124">
        <f>A196</f>
        <v>0</v>
      </c>
    </row>
    <row r="191" spans="1:37">
      <c r="A191" s="217"/>
      <c r="B191" s="223"/>
      <c r="C191" s="96" t="str">
        <f>IF(A190&gt;0,IF(VLOOKUP(A190,seznam!$A$2:$C$129,2)&gt;0,VLOOKUP(A190,seznam!$A$2:$C$129,2),"------"),"------")</f>
        <v>------</v>
      </c>
      <c r="D191" s="213"/>
      <c r="E191" s="213"/>
      <c r="F191" s="214"/>
      <c r="G191" s="183"/>
      <c r="H191" s="203"/>
      <c r="I191" s="204"/>
      <c r="J191" s="183"/>
      <c r="K191" s="203"/>
      <c r="L191" s="204"/>
      <c r="M191" s="183"/>
      <c r="N191" s="203"/>
      <c r="O191" s="222"/>
      <c r="P191" s="202"/>
      <c r="Q191" s="203"/>
      <c r="R191" s="204"/>
      <c r="S191" s="205"/>
      <c r="T191" s="206"/>
      <c r="V191" s="7">
        <v>2</v>
      </c>
      <c r="W191" s="11" t="str">
        <f>C193</f>
        <v>------</v>
      </c>
      <c r="X191" s="17" t="s">
        <v>10</v>
      </c>
      <c r="Y191" s="14" t="str">
        <f>C195</f>
        <v>------</v>
      </c>
      <c r="Z191" s="45"/>
      <c r="AA191" s="42"/>
      <c r="AB191" s="42"/>
      <c r="AC191" s="42"/>
      <c r="AD191" s="49"/>
      <c r="AE191" s="25">
        <f t="shared" si="36"/>
        <v>0</v>
      </c>
      <c r="AF191" s="26" t="s">
        <v>7</v>
      </c>
      <c r="AG191" s="27">
        <f t="shared" si="37"/>
        <v>0</v>
      </c>
      <c r="AJ191" s="124">
        <f>A192</f>
        <v>0</v>
      </c>
      <c r="AK191" s="124">
        <f>A194</f>
        <v>0</v>
      </c>
    </row>
    <row r="192" spans="1:37">
      <c r="A192" s="217"/>
      <c r="B192" s="219">
        <v>2</v>
      </c>
      <c r="C192" s="41" t="str">
        <f>IF(A192&gt;0,IF(VLOOKUP(A192,seznam!$A$2:$C$129,3)&gt;0,VLOOKUP(A192,seznam!$A$2:$C$129,3),"------"),"------")</f>
        <v>------</v>
      </c>
      <c r="D192" s="192">
        <f>I190</f>
        <v>0</v>
      </c>
      <c r="E192" s="192" t="str">
        <f>H190</f>
        <v>:</v>
      </c>
      <c r="F192" s="194">
        <f>G190</f>
        <v>0</v>
      </c>
      <c r="G192" s="210"/>
      <c r="H192" s="185"/>
      <c r="I192" s="211"/>
      <c r="J192" s="182">
        <f>AE191</f>
        <v>0</v>
      </c>
      <c r="K192" s="192" t="str">
        <f>AF191</f>
        <v>:</v>
      </c>
      <c r="L192" s="194">
        <f>AG191</f>
        <v>0</v>
      </c>
      <c r="M192" s="182">
        <f>AE194</f>
        <v>0</v>
      </c>
      <c r="N192" s="192" t="str">
        <f>AF194</f>
        <v>:</v>
      </c>
      <c r="O192" s="221">
        <f>AG194</f>
        <v>0</v>
      </c>
      <c r="P192" s="201">
        <f>D192+J192+M192</f>
        <v>0</v>
      </c>
      <c r="Q192" s="192" t="s">
        <v>7</v>
      </c>
      <c r="R192" s="194">
        <f>F192+L192+O192</f>
        <v>0</v>
      </c>
      <c r="S192" s="196">
        <f>IF(D192&gt;F192,2,IF(AND(D192&lt;F192,E192=":"),1,0))+IF(J192&gt;L192,2,IF(AND(J192&lt;L192,K192=":"),1,0))+IF(M192&gt;O192,2,IF(AND(M192&lt;O192,N192=":"),1,0))</f>
        <v>0</v>
      </c>
      <c r="T192" s="198"/>
      <c r="V192" s="7">
        <v>3</v>
      </c>
      <c r="W192" s="11" t="str">
        <f>C197</f>
        <v>------</v>
      </c>
      <c r="X192" s="18" t="s">
        <v>10</v>
      </c>
      <c r="Y192" s="14" t="str">
        <f>C195</f>
        <v>------</v>
      </c>
      <c r="Z192" s="45"/>
      <c r="AA192" s="42"/>
      <c r="AB192" s="42"/>
      <c r="AC192" s="42"/>
      <c r="AD192" s="49"/>
      <c r="AE192" s="25">
        <f t="shared" si="36"/>
        <v>0</v>
      </c>
      <c r="AF192" s="26" t="s">
        <v>7</v>
      </c>
      <c r="AG192" s="27">
        <f t="shared" si="37"/>
        <v>0</v>
      </c>
      <c r="AJ192" s="124">
        <f>A196</f>
        <v>0</v>
      </c>
      <c r="AK192" s="124">
        <f>A194</f>
        <v>0</v>
      </c>
    </row>
    <row r="193" spans="1:37">
      <c r="A193" s="217"/>
      <c r="B193" s="223"/>
      <c r="C193" s="38" t="str">
        <f>IF(A192&gt;0,IF(VLOOKUP(A192,seznam!$A$2:$C$129,2)&gt;0,VLOOKUP(A192,seznam!$A$2:$C$129,2),"------"),"------")</f>
        <v>------</v>
      </c>
      <c r="D193" s="203"/>
      <c r="E193" s="203"/>
      <c r="F193" s="204"/>
      <c r="G193" s="212"/>
      <c r="H193" s="213"/>
      <c r="I193" s="214"/>
      <c r="J193" s="183"/>
      <c r="K193" s="203"/>
      <c r="L193" s="204"/>
      <c r="M193" s="183"/>
      <c r="N193" s="203"/>
      <c r="O193" s="222"/>
      <c r="P193" s="207"/>
      <c r="Q193" s="208"/>
      <c r="R193" s="209"/>
      <c r="S193" s="205"/>
      <c r="T193" s="206"/>
      <c r="V193" s="7">
        <v>4</v>
      </c>
      <c r="W193" s="11" t="str">
        <f>C191</f>
        <v>------</v>
      </c>
      <c r="X193" s="17" t="s">
        <v>10</v>
      </c>
      <c r="Y193" s="14" t="str">
        <f>C193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4">
        <f>A190</f>
        <v>0</v>
      </c>
      <c r="AK193" s="124">
        <f>A192</f>
        <v>0</v>
      </c>
    </row>
    <row r="194" spans="1:37">
      <c r="A194" s="217"/>
      <c r="B194" s="219">
        <v>3</v>
      </c>
      <c r="C194" s="41" t="str">
        <f>IF(A194&gt;0,IF(VLOOKUP(A194,seznam!$A$2:$C$129,3)&gt;0,VLOOKUP(A194,seznam!$A$2:$C$129,3),"------"),"------")</f>
        <v>------</v>
      </c>
      <c r="D194" s="192">
        <f>L190</f>
        <v>0</v>
      </c>
      <c r="E194" s="192" t="str">
        <f>K190</f>
        <v>:</v>
      </c>
      <c r="F194" s="194">
        <f>J190</f>
        <v>0</v>
      </c>
      <c r="G194" s="182">
        <f>L192</f>
        <v>0</v>
      </c>
      <c r="H194" s="192" t="str">
        <f>K192</f>
        <v>:</v>
      </c>
      <c r="I194" s="194">
        <f>J192</f>
        <v>0</v>
      </c>
      <c r="J194" s="210"/>
      <c r="K194" s="185"/>
      <c r="L194" s="211"/>
      <c r="M194" s="182">
        <f>AG192</f>
        <v>0</v>
      </c>
      <c r="N194" s="192" t="str">
        <f>AF192</f>
        <v>:</v>
      </c>
      <c r="O194" s="221">
        <f>AE192</f>
        <v>0</v>
      </c>
      <c r="P194" s="201">
        <f>D194+G194+M194</f>
        <v>0</v>
      </c>
      <c r="Q194" s="192" t="s">
        <v>7</v>
      </c>
      <c r="R194" s="194">
        <f>F194+I194+O194</f>
        <v>0</v>
      </c>
      <c r="S194" s="196">
        <f>IF(D194&gt;F194,2,IF(AND(D194&lt;F194,E194=":"),1,0))+IF(G194&gt;I194,2,IF(AND(G194&lt;I194,H194=":"),1,0))+IF(M194&gt;O194,2,IF(AND(M194&lt;O194,N194=":"),1,0))</f>
        <v>0</v>
      </c>
      <c r="T194" s="198"/>
      <c r="V194" s="7">
        <v>5</v>
      </c>
      <c r="W194" s="11" t="str">
        <f>C193</f>
        <v>------</v>
      </c>
      <c r="X194" s="17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4">
        <f>A192</f>
        <v>0</v>
      </c>
      <c r="AK194" s="124">
        <f>A196</f>
        <v>0</v>
      </c>
    </row>
    <row r="195" spans="1:37" ht="13.8" thickBot="1">
      <c r="A195" s="217"/>
      <c r="B195" s="223"/>
      <c r="C195" s="38" t="str">
        <f>IF(A194&gt;0,IF(VLOOKUP(A194,seznam!$A$2:$C$129,2)&gt;0,VLOOKUP(A194,seznam!$A$2:$C$129,2),"------"),"------")</f>
        <v>------</v>
      </c>
      <c r="D195" s="203"/>
      <c r="E195" s="203"/>
      <c r="F195" s="204"/>
      <c r="G195" s="183"/>
      <c r="H195" s="203"/>
      <c r="I195" s="204"/>
      <c r="J195" s="212"/>
      <c r="K195" s="213"/>
      <c r="L195" s="214"/>
      <c r="M195" s="183"/>
      <c r="N195" s="203"/>
      <c r="O195" s="222"/>
      <c r="P195" s="202"/>
      <c r="Q195" s="203"/>
      <c r="R195" s="204"/>
      <c r="S195" s="205"/>
      <c r="T195" s="206"/>
      <c r="V195" s="8">
        <v>6</v>
      </c>
      <c r="W195" s="12" t="str">
        <f>C195</f>
        <v>------</v>
      </c>
      <c r="X195" s="19" t="s">
        <v>10</v>
      </c>
      <c r="Y195" s="15" t="str">
        <f>C191</f>
        <v>------</v>
      </c>
      <c r="Z195" s="46"/>
      <c r="AA195" s="47"/>
      <c r="AB195" s="47"/>
      <c r="AC195" s="47"/>
      <c r="AD195" s="50"/>
      <c r="AE195" s="28">
        <f t="shared" si="36"/>
        <v>0</v>
      </c>
      <c r="AF195" s="29" t="s">
        <v>7</v>
      </c>
      <c r="AG195" s="30">
        <f t="shared" si="37"/>
        <v>0</v>
      </c>
      <c r="AJ195" s="124">
        <f>A194</f>
        <v>0</v>
      </c>
      <c r="AK195" s="124">
        <f>A190</f>
        <v>0</v>
      </c>
    </row>
    <row r="196" spans="1:37">
      <c r="A196" s="217"/>
      <c r="B196" s="219">
        <v>4</v>
      </c>
      <c r="C196" s="41" t="str">
        <f>IF(A196&gt;0,IF(VLOOKUP(A196,seznam!$A$2:$C$129,3)&gt;0,VLOOKUP(A196,seznam!$A$2:$C$129,3),"------"),"------")</f>
        <v>------</v>
      </c>
      <c r="D196" s="192">
        <f>O190</f>
        <v>0</v>
      </c>
      <c r="E196" s="192" t="str">
        <f>N190</f>
        <v>:</v>
      </c>
      <c r="F196" s="194">
        <f>M190</f>
        <v>0</v>
      </c>
      <c r="G196" s="182">
        <f>O192</f>
        <v>0</v>
      </c>
      <c r="H196" s="192" t="str">
        <f>N192</f>
        <v>:</v>
      </c>
      <c r="I196" s="194">
        <f>M192</f>
        <v>0</v>
      </c>
      <c r="J196" s="182">
        <f>O194</f>
        <v>0</v>
      </c>
      <c r="K196" s="192" t="str">
        <f>N194</f>
        <v>:</v>
      </c>
      <c r="L196" s="194">
        <f>M194</f>
        <v>0</v>
      </c>
      <c r="M196" s="184"/>
      <c r="N196" s="185"/>
      <c r="O196" s="186"/>
      <c r="P196" s="190">
        <f>D196+G196+J196</f>
        <v>0</v>
      </c>
      <c r="Q196" s="192" t="s">
        <v>7</v>
      </c>
      <c r="R196" s="194">
        <f>F196+I196+L196</f>
        <v>0</v>
      </c>
      <c r="S196" s="196">
        <f>IF(D196&gt;F196,2,IF(AND(D196&lt;F196,E196=":"),1,0))+IF(G196&gt;I196,2,IF(AND(G196&lt;I196,H196=":"),1,0))+IF(J196&gt;L196,2,IF(AND(J196&lt;L196,K196=":"),1,0))</f>
        <v>0</v>
      </c>
      <c r="T196" s="198"/>
    </row>
    <row r="197" spans="1:37" ht="13.8" thickBot="1">
      <c r="A197" s="218"/>
      <c r="B197" s="220"/>
      <c r="C197" s="39" t="str">
        <f>IF(A196&gt;0,IF(VLOOKUP(A196,seznam!$A$2:$C$129,2)&gt;0,VLOOKUP(A196,seznam!$A$2:$C$129,2),"------"),"------")</f>
        <v>------</v>
      </c>
      <c r="D197" s="193"/>
      <c r="E197" s="193"/>
      <c r="F197" s="195"/>
      <c r="G197" s="200"/>
      <c r="H197" s="193"/>
      <c r="I197" s="195"/>
      <c r="J197" s="200"/>
      <c r="K197" s="193"/>
      <c r="L197" s="195"/>
      <c r="M197" s="187"/>
      <c r="N197" s="188"/>
      <c r="O197" s="189"/>
      <c r="P197" s="191"/>
      <c r="Q197" s="193"/>
      <c r="R197" s="195"/>
      <c r="S197" s="197"/>
      <c r="T197" s="199"/>
    </row>
    <row r="198" spans="1:37" ht="13.8" thickBot="1"/>
    <row r="199" spans="1:37" ht="13.8" thickBot="1">
      <c r="A199" s="97" t="s">
        <v>2</v>
      </c>
      <c r="B199" s="233" t="s">
        <v>45</v>
      </c>
      <c r="C199" s="234"/>
      <c r="D199" s="235">
        <v>1</v>
      </c>
      <c r="E199" s="236"/>
      <c r="F199" s="237"/>
      <c r="G199" s="238">
        <v>2</v>
      </c>
      <c r="H199" s="236"/>
      <c r="I199" s="237"/>
      <c r="J199" s="238">
        <v>3</v>
      </c>
      <c r="K199" s="236"/>
      <c r="L199" s="237"/>
      <c r="M199" s="238">
        <v>4</v>
      </c>
      <c r="N199" s="236"/>
      <c r="O199" s="239"/>
      <c r="P199" s="235" t="s">
        <v>4</v>
      </c>
      <c r="Q199" s="240"/>
      <c r="R199" s="241"/>
      <c r="S199" s="5" t="s">
        <v>5</v>
      </c>
      <c r="T199" s="4" t="s">
        <v>6</v>
      </c>
    </row>
    <row r="200" spans="1:37">
      <c r="A200" s="228"/>
      <c r="B200" s="229">
        <v>1</v>
      </c>
      <c r="C200" s="40" t="str">
        <f>IF(A200&gt;0,IF(VLOOKUP(A200,seznam!$A$2:$C$129,3)&gt;0,VLOOKUP(A200,seznam!$A$2:$C$129,3),"------"),"------")</f>
        <v>------</v>
      </c>
      <c r="D200" s="230"/>
      <c r="E200" s="231"/>
      <c r="F200" s="232"/>
      <c r="G200" s="224">
        <f>AE203</f>
        <v>0</v>
      </c>
      <c r="H200" s="225" t="str">
        <f>AF203</f>
        <v>:</v>
      </c>
      <c r="I200" s="226">
        <f>AG203</f>
        <v>0</v>
      </c>
      <c r="J200" s="224">
        <f>AG205</f>
        <v>0</v>
      </c>
      <c r="K200" s="225" t="str">
        <f>AF205</f>
        <v>:</v>
      </c>
      <c r="L200" s="226">
        <f>AE205</f>
        <v>0</v>
      </c>
      <c r="M200" s="224">
        <f>AE200</f>
        <v>0</v>
      </c>
      <c r="N200" s="225" t="str">
        <f>AF200</f>
        <v>:</v>
      </c>
      <c r="O200" s="227">
        <f>AG200</f>
        <v>0</v>
      </c>
      <c r="P200" s="215">
        <f>G200+J200+M200</f>
        <v>0</v>
      </c>
      <c r="Q200" s="225" t="s">
        <v>7</v>
      </c>
      <c r="R200" s="242">
        <f>I200+L200+O200</f>
        <v>0</v>
      </c>
      <c r="S200" s="243">
        <f>IF(G200&gt;I200,2,IF(AND(G200&lt;I200,H200=":"),1,0))+IF(J200&gt;L200,2,IF(AND(J200&lt;L200,K200=":"),1,0))+IF(M200&gt;O200,2,IF(AND(M200&lt;O200,N200=":"),1,0))</f>
        <v>0</v>
      </c>
      <c r="T200" s="216"/>
      <c r="V200" s="6">
        <v>1</v>
      </c>
      <c r="W200" s="10" t="str">
        <f>C201</f>
        <v>------</v>
      </c>
      <c r="X200" s="16" t="s">
        <v>10</v>
      </c>
      <c r="Y200" s="13" t="str">
        <f>C207</f>
        <v>------</v>
      </c>
      <c r="Z200" s="43"/>
      <c r="AA200" s="44"/>
      <c r="AB200" s="44"/>
      <c r="AC200" s="44"/>
      <c r="AD200" s="48"/>
      <c r="AE200" s="22">
        <f t="shared" ref="AE200:AE205" si="38">IF(AND(LEN(Z200)&gt;0,MID(Z200,1,1)&lt;&gt;"-"),"1","0")+IF(AND(LEN(AA200)&gt;0,MID(AA200,1,1)&lt;&gt;"-"),"1","0")+IF(AND(LEN(AB200)&gt;0,MID(AB200,1,1)&lt;&gt;"-"),"1","0")+IF(AND(LEN(AC200)&gt;0,MID(AC200,1,1)&lt;&gt;"-"),"1","0")+IF(AND(LEN(AD200)&gt;0,MID(AD200,1,1)&lt;&gt;"-"),"1","0")</f>
        <v>0</v>
      </c>
      <c r="AF200" s="23" t="s">
        <v>7</v>
      </c>
      <c r="AG200" s="24">
        <f t="shared" ref="AG200:AG205" si="39">IF(AND(LEN(Z200)&gt;0,MID(Z200,1,1)="-"),"1","0")+IF(AND(LEN(AA200)&gt;0,MID(AA200,1,1)="-"),"1","0")+IF(AND(LEN(AB200)&gt;0,MID(AB200,1,1)="-"),"1","0")+IF(AND(LEN(AC200)&gt;0,MID(AC200,1,1)="-"),"1","0")+IF(AND(LEN(AD200)&gt;0,MID(AD200,1,1)="-"),"1","0")</f>
        <v>0</v>
      </c>
      <c r="AJ200" s="124">
        <f>A200</f>
        <v>0</v>
      </c>
      <c r="AK200" s="124">
        <f>A206</f>
        <v>0</v>
      </c>
    </row>
    <row r="201" spans="1:37">
      <c r="A201" s="217"/>
      <c r="B201" s="223"/>
      <c r="C201" s="96" t="str">
        <f>IF(A200&gt;0,IF(VLOOKUP(A200,seznam!$A$2:$C$129,2)&gt;0,VLOOKUP(A200,seznam!$A$2:$C$129,2),"------"),"------")</f>
        <v>------</v>
      </c>
      <c r="D201" s="213"/>
      <c r="E201" s="213"/>
      <c r="F201" s="214"/>
      <c r="G201" s="183"/>
      <c r="H201" s="203"/>
      <c r="I201" s="204"/>
      <c r="J201" s="183"/>
      <c r="K201" s="203"/>
      <c r="L201" s="204"/>
      <c r="M201" s="183"/>
      <c r="N201" s="203"/>
      <c r="O201" s="222"/>
      <c r="P201" s="202"/>
      <c r="Q201" s="203"/>
      <c r="R201" s="204"/>
      <c r="S201" s="205"/>
      <c r="T201" s="206"/>
      <c r="V201" s="7">
        <v>2</v>
      </c>
      <c r="W201" s="11" t="str">
        <f>C203</f>
        <v>------</v>
      </c>
      <c r="X201" s="17" t="s">
        <v>10</v>
      </c>
      <c r="Y201" s="14" t="str">
        <f>C205</f>
        <v>------</v>
      </c>
      <c r="Z201" s="45"/>
      <c r="AA201" s="42"/>
      <c r="AB201" s="42"/>
      <c r="AC201" s="42"/>
      <c r="AD201" s="49"/>
      <c r="AE201" s="25">
        <f t="shared" si="38"/>
        <v>0</v>
      </c>
      <c r="AF201" s="26" t="s">
        <v>7</v>
      </c>
      <c r="AG201" s="27">
        <f t="shared" si="39"/>
        <v>0</v>
      </c>
      <c r="AJ201" s="124">
        <f>A202</f>
        <v>0</v>
      </c>
      <c r="AK201" s="124">
        <f>A204</f>
        <v>0</v>
      </c>
    </row>
    <row r="202" spans="1:37">
      <c r="A202" s="217"/>
      <c r="B202" s="219">
        <v>2</v>
      </c>
      <c r="C202" s="41" t="str">
        <f>IF(A202&gt;0,IF(VLOOKUP(A202,seznam!$A$2:$C$129,3)&gt;0,VLOOKUP(A202,seznam!$A$2:$C$129,3),"------"),"------")</f>
        <v>------</v>
      </c>
      <c r="D202" s="192">
        <f>I200</f>
        <v>0</v>
      </c>
      <c r="E202" s="192" t="str">
        <f>H200</f>
        <v>:</v>
      </c>
      <c r="F202" s="194">
        <f>G200</f>
        <v>0</v>
      </c>
      <c r="G202" s="210"/>
      <c r="H202" s="185"/>
      <c r="I202" s="211"/>
      <c r="J202" s="182">
        <f>AE201</f>
        <v>0</v>
      </c>
      <c r="K202" s="192" t="str">
        <f>AF201</f>
        <v>:</v>
      </c>
      <c r="L202" s="194">
        <f>AG201</f>
        <v>0</v>
      </c>
      <c r="M202" s="182">
        <f>AE204</f>
        <v>0</v>
      </c>
      <c r="N202" s="192" t="str">
        <f>AF204</f>
        <v>:</v>
      </c>
      <c r="O202" s="221">
        <f>AG204</f>
        <v>0</v>
      </c>
      <c r="P202" s="201">
        <f>D202+J202+M202</f>
        <v>0</v>
      </c>
      <c r="Q202" s="192" t="s">
        <v>7</v>
      </c>
      <c r="R202" s="194">
        <f>F202+L202+O202</f>
        <v>0</v>
      </c>
      <c r="S202" s="196">
        <f>IF(D202&gt;F202,2,IF(AND(D202&lt;F202,E202=":"),1,0))+IF(J202&gt;L202,2,IF(AND(J202&lt;L202,K202=":"),1,0))+IF(M202&gt;O202,2,IF(AND(M202&lt;O202,N202=":"),1,0))</f>
        <v>0</v>
      </c>
      <c r="T202" s="198"/>
      <c r="V202" s="7">
        <v>3</v>
      </c>
      <c r="W202" s="11" t="str">
        <f>C207</f>
        <v>------</v>
      </c>
      <c r="X202" s="18" t="s">
        <v>10</v>
      </c>
      <c r="Y202" s="14" t="str">
        <f>C205</f>
        <v>------</v>
      </c>
      <c r="Z202" s="45"/>
      <c r="AA202" s="42"/>
      <c r="AB202" s="42"/>
      <c r="AC202" s="42"/>
      <c r="AD202" s="49"/>
      <c r="AE202" s="25">
        <f t="shared" si="38"/>
        <v>0</v>
      </c>
      <c r="AF202" s="26" t="s">
        <v>7</v>
      </c>
      <c r="AG202" s="27">
        <f t="shared" si="39"/>
        <v>0</v>
      </c>
      <c r="AJ202" s="124">
        <f>A206</f>
        <v>0</v>
      </c>
      <c r="AK202" s="124">
        <f>A204</f>
        <v>0</v>
      </c>
    </row>
    <row r="203" spans="1:37">
      <c r="A203" s="217"/>
      <c r="B203" s="223"/>
      <c r="C203" s="38" t="str">
        <f>IF(A202&gt;0,IF(VLOOKUP(A202,seznam!$A$2:$C$129,2)&gt;0,VLOOKUP(A202,seznam!$A$2:$C$129,2),"------"),"------")</f>
        <v>------</v>
      </c>
      <c r="D203" s="203"/>
      <c r="E203" s="203"/>
      <c r="F203" s="204"/>
      <c r="G203" s="212"/>
      <c r="H203" s="213"/>
      <c r="I203" s="214"/>
      <c r="J203" s="183"/>
      <c r="K203" s="203"/>
      <c r="L203" s="204"/>
      <c r="M203" s="183"/>
      <c r="N203" s="203"/>
      <c r="O203" s="222"/>
      <c r="P203" s="207"/>
      <c r="Q203" s="208"/>
      <c r="R203" s="209"/>
      <c r="S203" s="205"/>
      <c r="T203" s="206"/>
      <c r="V203" s="7">
        <v>4</v>
      </c>
      <c r="W203" s="11" t="str">
        <f>C201</f>
        <v>------</v>
      </c>
      <c r="X203" s="17" t="s">
        <v>10</v>
      </c>
      <c r="Y203" s="14" t="str">
        <f>C203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4">
        <f>A200</f>
        <v>0</v>
      </c>
      <c r="AK203" s="124">
        <f>A202</f>
        <v>0</v>
      </c>
    </row>
    <row r="204" spans="1:37">
      <c r="A204" s="217"/>
      <c r="B204" s="219">
        <v>3</v>
      </c>
      <c r="C204" s="41" t="str">
        <f>IF(A204&gt;0,IF(VLOOKUP(A204,seznam!$A$2:$C$129,3)&gt;0,VLOOKUP(A204,seznam!$A$2:$C$129,3),"------"),"------")</f>
        <v>------</v>
      </c>
      <c r="D204" s="192">
        <f>L200</f>
        <v>0</v>
      </c>
      <c r="E204" s="192" t="str">
        <f>K200</f>
        <v>:</v>
      </c>
      <c r="F204" s="194">
        <f>J200</f>
        <v>0</v>
      </c>
      <c r="G204" s="182">
        <f>L202</f>
        <v>0</v>
      </c>
      <c r="H204" s="192" t="str">
        <f>K202</f>
        <v>:</v>
      </c>
      <c r="I204" s="194">
        <f>J202</f>
        <v>0</v>
      </c>
      <c r="J204" s="210"/>
      <c r="K204" s="185"/>
      <c r="L204" s="211"/>
      <c r="M204" s="182">
        <f>AG202</f>
        <v>0</v>
      </c>
      <c r="N204" s="192" t="str">
        <f>AF202</f>
        <v>:</v>
      </c>
      <c r="O204" s="221">
        <f>AE202</f>
        <v>0</v>
      </c>
      <c r="P204" s="201">
        <f>D204+G204+M204</f>
        <v>0</v>
      </c>
      <c r="Q204" s="192" t="s">
        <v>7</v>
      </c>
      <c r="R204" s="194">
        <f>F204+I204+O204</f>
        <v>0</v>
      </c>
      <c r="S204" s="196">
        <f>IF(D204&gt;F204,2,IF(AND(D204&lt;F204,E204=":"),1,0))+IF(G204&gt;I204,2,IF(AND(G204&lt;I204,H204=":"),1,0))+IF(M204&gt;O204,2,IF(AND(M204&lt;O204,N204=":"),1,0))</f>
        <v>0</v>
      </c>
      <c r="T204" s="198"/>
      <c r="V204" s="7">
        <v>5</v>
      </c>
      <c r="W204" s="11" t="str">
        <f>C203</f>
        <v>------</v>
      </c>
      <c r="X204" s="17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4">
        <f>A202</f>
        <v>0</v>
      </c>
      <c r="AK204" s="124">
        <f>A206</f>
        <v>0</v>
      </c>
    </row>
    <row r="205" spans="1:37" ht="13.8" thickBot="1">
      <c r="A205" s="217"/>
      <c r="B205" s="223"/>
      <c r="C205" s="38" t="str">
        <f>IF(A204&gt;0,IF(VLOOKUP(A204,seznam!$A$2:$C$129,2)&gt;0,VLOOKUP(A204,seznam!$A$2:$C$129,2),"------"),"------")</f>
        <v>------</v>
      </c>
      <c r="D205" s="203"/>
      <c r="E205" s="203"/>
      <c r="F205" s="204"/>
      <c r="G205" s="183"/>
      <c r="H205" s="203"/>
      <c r="I205" s="204"/>
      <c r="J205" s="212"/>
      <c r="K205" s="213"/>
      <c r="L205" s="214"/>
      <c r="M205" s="183"/>
      <c r="N205" s="203"/>
      <c r="O205" s="222"/>
      <c r="P205" s="202"/>
      <c r="Q205" s="203"/>
      <c r="R205" s="204"/>
      <c r="S205" s="205"/>
      <c r="T205" s="206"/>
      <c r="V205" s="8">
        <v>6</v>
      </c>
      <c r="W205" s="12" t="str">
        <f>C205</f>
        <v>------</v>
      </c>
      <c r="X205" s="19" t="s">
        <v>10</v>
      </c>
      <c r="Y205" s="15" t="str">
        <f>C201</f>
        <v>------</v>
      </c>
      <c r="Z205" s="46"/>
      <c r="AA205" s="47"/>
      <c r="AB205" s="47"/>
      <c r="AC205" s="47"/>
      <c r="AD205" s="50"/>
      <c r="AE205" s="28">
        <f t="shared" si="38"/>
        <v>0</v>
      </c>
      <c r="AF205" s="29" t="s">
        <v>7</v>
      </c>
      <c r="AG205" s="30">
        <f t="shared" si="39"/>
        <v>0</v>
      </c>
      <c r="AJ205" s="124">
        <f>A204</f>
        <v>0</v>
      </c>
      <c r="AK205" s="124">
        <f>A200</f>
        <v>0</v>
      </c>
    </row>
    <row r="206" spans="1:37">
      <c r="A206" s="217"/>
      <c r="B206" s="219">
        <v>4</v>
      </c>
      <c r="C206" s="41" t="str">
        <f>IF(A206&gt;0,IF(VLOOKUP(A206,seznam!$A$2:$C$129,3)&gt;0,VLOOKUP(A206,seznam!$A$2:$C$129,3),"------"),"------")</f>
        <v>------</v>
      </c>
      <c r="D206" s="192">
        <f>O200</f>
        <v>0</v>
      </c>
      <c r="E206" s="192" t="str">
        <f>N200</f>
        <v>:</v>
      </c>
      <c r="F206" s="194">
        <f>M200</f>
        <v>0</v>
      </c>
      <c r="G206" s="182">
        <f>O202</f>
        <v>0</v>
      </c>
      <c r="H206" s="192" t="str">
        <f>N202</f>
        <v>:</v>
      </c>
      <c r="I206" s="194">
        <f>M202</f>
        <v>0</v>
      </c>
      <c r="J206" s="182">
        <f>O204</f>
        <v>0</v>
      </c>
      <c r="K206" s="192" t="str">
        <f>N204</f>
        <v>:</v>
      </c>
      <c r="L206" s="194">
        <f>M204</f>
        <v>0</v>
      </c>
      <c r="M206" s="184"/>
      <c r="N206" s="185"/>
      <c r="O206" s="186"/>
      <c r="P206" s="190">
        <f>D206+G206+J206</f>
        <v>0</v>
      </c>
      <c r="Q206" s="192" t="s">
        <v>7</v>
      </c>
      <c r="R206" s="194">
        <f>F206+I206+L206</f>
        <v>0</v>
      </c>
      <c r="S206" s="196">
        <f>IF(D206&gt;F206,2,IF(AND(D206&lt;F206,E206=":"),1,0))+IF(G206&gt;I206,2,IF(AND(G206&lt;I206,H206=":"),1,0))+IF(J206&gt;L206,2,IF(AND(J206&lt;L206,K206=":"),1,0))</f>
        <v>0</v>
      </c>
      <c r="T206" s="198"/>
    </row>
    <row r="207" spans="1:37" ht="13.8" thickBot="1">
      <c r="A207" s="218"/>
      <c r="B207" s="220"/>
      <c r="C207" s="39" t="str">
        <f>IF(A206&gt;0,IF(VLOOKUP(A206,seznam!$A$2:$C$129,2)&gt;0,VLOOKUP(A206,seznam!$A$2:$C$129,2),"------"),"------")</f>
        <v>------</v>
      </c>
      <c r="D207" s="193"/>
      <c r="E207" s="193"/>
      <c r="F207" s="195"/>
      <c r="G207" s="200"/>
      <c r="H207" s="193"/>
      <c r="I207" s="195"/>
      <c r="J207" s="200"/>
      <c r="K207" s="193"/>
      <c r="L207" s="195"/>
      <c r="M207" s="187"/>
      <c r="N207" s="188"/>
      <c r="O207" s="189"/>
      <c r="P207" s="191"/>
      <c r="Q207" s="193"/>
      <c r="R207" s="195"/>
      <c r="S207" s="197"/>
      <c r="T207" s="199"/>
    </row>
    <row r="209" spans="1:37" ht="39.9" customHeight="1">
      <c r="B209" s="178" t="str">
        <f>B84</f>
        <v>BTM B - U13 - 1.stupeň turnaj B</v>
      </c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</row>
    <row r="210" spans="1:37" ht="13.8" thickBot="1"/>
    <row r="211" spans="1:37" ht="13.8" thickBot="1">
      <c r="A211" s="97" t="s">
        <v>2</v>
      </c>
      <c r="B211" s="233" t="s">
        <v>46</v>
      </c>
      <c r="C211" s="234"/>
      <c r="D211" s="235">
        <v>1</v>
      </c>
      <c r="E211" s="236"/>
      <c r="F211" s="237"/>
      <c r="G211" s="238">
        <v>2</v>
      </c>
      <c r="H211" s="236"/>
      <c r="I211" s="237"/>
      <c r="J211" s="238">
        <v>3</v>
      </c>
      <c r="K211" s="236"/>
      <c r="L211" s="237"/>
      <c r="M211" s="238">
        <v>4</v>
      </c>
      <c r="N211" s="236"/>
      <c r="O211" s="239"/>
      <c r="P211" s="235" t="s">
        <v>4</v>
      </c>
      <c r="Q211" s="240"/>
      <c r="R211" s="241"/>
      <c r="S211" s="5" t="s">
        <v>5</v>
      </c>
      <c r="T211" s="4" t="s">
        <v>6</v>
      </c>
    </row>
    <row r="212" spans="1:37">
      <c r="A212" s="228"/>
      <c r="B212" s="229">
        <v>1</v>
      </c>
      <c r="C212" s="40" t="str">
        <f>IF(A212&gt;0,IF(VLOOKUP(A212,seznam!$A$2:$C$129,3)&gt;0,VLOOKUP(A212,seznam!$A$2:$C$129,3),"------"),"------")</f>
        <v>------</v>
      </c>
      <c r="D212" s="230"/>
      <c r="E212" s="231"/>
      <c r="F212" s="232"/>
      <c r="G212" s="224">
        <f>AE215</f>
        <v>0</v>
      </c>
      <c r="H212" s="225" t="str">
        <f>AF215</f>
        <v>:</v>
      </c>
      <c r="I212" s="226">
        <f>AG215</f>
        <v>0</v>
      </c>
      <c r="J212" s="224">
        <f>AG217</f>
        <v>0</v>
      </c>
      <c r="K212" s="225" t="str">
        <f>AF217</f>
        <v>:</v>
      </c>
      <c r="L212" s="226">
        <f>AE217</f>
        <v>0</v>
      </c>
      <c r="M212" s="224">
        <f>AE212</f>
        <v>0</v>
      </c>
      <c r="N212" s="225" t="str">
        <f>AF212</f>
        <v>:</v>
      </c>
      <c r="O212" s="227">
        <f>AG212</f>
        <v>0</v>
      </c>
      <c r="P212" s="215">
        <f>G212+J212+M212</f>
        <v>0</v>
      </c>
      <c r="Q212" s="225" t="s">
        <v>7</v>
      </c>
      <c r="R212" s="242">
        <f>I212+L212+O212</f>
        <v>0</v>
      </c>
      <c r="S212" s="243">
        <f>IF(G212&gt;I212,2,IF(AND(G212&lt;I212,H212=":"),1,0))+IF(J212&gt;L212,2,IF(AND(J212&lt;L212,K212=":"),1,0))+IF(M212&gt;O212,2,IF(AND(M212&lt;O212,N212=":"),1,0))</f>
        <v>0</v>
      </c>
      <c r="T212" s="216"/>
      <c r="V212" s="6">
        <v>1</v>
      </c>
      <c r="W212" s="10" t="str">
        <f>C213</f>
        <v>------</v>
      </c>
      <c r="X212" s="16" t="s">
        <v>10</v>
      </c>
      <c r="Y212" s="13" t="str">
        <f>C219</f>
        <v>------</v>
      </c>
      <c r="Z212" s="43"/>
      <c r="AA212" s="44"/>
      <c r="AB212" s="44"/>
      <c r="AC212" s="44"/>
      <c r="AD212" s="48"/>
      <c r="AE212" s="22">
        <f t="shared" ref="AE212:AE217" si="40">IF(AND(LEN(Z212)&gt;0,MID(Z212,1,1)&lt;&gt;"-"),"1","0")+IF(AND(LEN(AA212)&gt;0,MID(AA212,1,1)&lt;&gt;"-"),"1","0")+IF(AND(LEN(AB212)&gt;0,MID(AB212,1,1)&lt;&gt;"-"),"1","0")+IF(AND(LEN(AC212)&gt;0,MID(AC212,1,1)&lt;&gt;"-"),"1","0")+IF(AND(LEN(AD212)&gt;0,MID(AD212,1,1)&lt;&gt;"-"),"1","0")</f>
        <v>0</v>
      </c>
      <c r="AF212" s="23" t="s">
        <v>7</v>
      </c>
      <c r="AG212" s="24">
        <f t="shared" ref="AG212:AG217" si="41">IF(AND(LEN(Z212)&gt;0,MID(Z212,1,1)="-"),"1","0")+IF(AND(LEN(AA212)&gt;0,MID(AA212,1,1)="-"),"1","0")+IF(AND(LEN(AB212)&gt;0,MID(AB212,1,1)="-"),"1","0")+IF(AND(LEN(AC212)&gt;0,MID(AC212,1,1)="-"),"1","0")+IF(AND(LEN(AD212)&gt;0,MID(AD212,1,1)="-"),"1","0")</f>
        <v>0</v>
      </c>
      <c r="AJ212" s="124">
        <f>A212</f>
        <v>0</v>
      </c>
      <c r="AK212" s="124">
        <f>A218</f>
        <v>0</v>
      </c>
    </row>
    <row r="213" spans="1:37">
      <c r="A213" s="217"/>
      <c r="B213" s="223"/>
      <c r="C213" s="96" t="str">
        <f>IF(A212&gt;0,IF(VLOOKUP(A212,seznam!$A$2:$C$129,2)&gt;0,VLOOKUP(A212,seznam!$A$2:$C$129,2),"------"),"------")</f>
        <v>------</v>
      </c>
      <c r="D213" s="213"/>
      <c r="E213" s="213"/>
      <c r="F213" s="214"/>
      <c r="G213" s="183"/>
      <c r="H213" s="203"/>
      <c r="I213" s="204"/>
      <c r="J213" s="183"/>
      <c r="K213" s="203"/>
      <c r="L213" s="204"/>
      <c r="M213" s="183"/>
      <c r="N213" s="203"/>
      <c r="O213" s="222"/>
      <c r="P213" s="202"/>
      <c r="Q213" s="203"/>
      <c r="R213" s="204"/>
      <c r="S213" s="205"/>
      <c r="T213" s="206"/>
      <c r="V213" s="7">
        <v>2</v>
      </c>
      <c r="W213" s="11" t="str">
        <f>C215</f>
        <v>------</v>
      </c>
      <c r="X213" s="17" t="s">
        <v>10</v>
      </c>
      <c r="Y213" s="14" t="str">
        <f>C217</f>
        <v>------</v>
      </c>
      <c r="Z213" s="45"/>
      <c r="AA213" s="42"/>
      <c r="AB213" s="42"/>
      <c r="AC213" s="42"/>
      <c r="AD213" s="49"/>
      <c r="AE213" s="25">
        <f t="shared" si="40"/>
        <v>0</v>
      </c>
      <c r="AF213" s="26" t="s">
        <v>7</v>
      </c>
      <c r="AG213" s="27">
        <f t="shared" si="41"/>
        <v>0</v>
      </c>
      <c r="AJ213" s="124">
        <f>A214</f>
        <v>0</v>
      </c>
      <c r="AK213" s="124">
        <f>A216</f>
        <v>0</v>
      </c>
    </row>
    <row r="214" spans="1:37">
      <c r="A214" s="217"/>
      <c r="B214" s="219">
        <v>2</v>
      </c>
      <c r="C214" s="41" t="str">
        <f>IF(A214&gt;0,IF(VLOOKUP(A214,seznam!$A$2:$C$129,3)&gt;0,VLOOKUP(A214,seznam!$A$2:$C$129,3),"------"),"------")</f>
        <v>------</v>
      </c>
      <c r="D214" s="192">
        <f>I212</f>
        <v>0</v>
      </c>
      <c r="E214" s="192" t="str">
        <f>H212</f>
        <v>:</v>
      </c>
      <c r="F214" s="194">
        <f>G212</f>
        <v>0</v>
      </c>
      <c r="G214" s="210"/>
      <c r="H214" s="185"/>
      <c r="I214" s="211"/>
      <c r="J214" s="182">
        <f>AE213</f>
        <v>0</v>
      </c>
      <c r="K214" s="192" t="str">
        <f>AF213</f>
        <v>:</v>
      </c>
      <c r="L214" s="194">
        <f>AG213</f>
        <v>0</v>
      </c>
      <c r="M214" s="182">
        <f>AE216</f>
        <v>0</v>
      </c>
      <c r="N214" s="192" t="str">
        <f>AF216</f>
        <v>:</v>
      </c>
      <c r="O214" s="221">
        <f>AG216</f>
        <v>0</v>
      </c>
      <c r="P214" s="201">
        <f>D214+J214+M214</f>
        <v>0</v>
      </c>
      <c r="Q214" s="192" t="s">
        <v>7</v>
      </c>
      <c r="R214" s="194">
        <f>F214+L214+O214</f>
        <v>0</v>
      </c>
      <c r="S214" s="196">
        <f>IF(D214&gt;F214,2,IF(AND(D214&lt;F214,E214=":"),1,0))+IF(J214&gt;L214,2,IF(AND(J214&lt;L214,K214=":"),1,0))+IF(M214&gt;O214,2,IF(AND(M214&lt;O214,N214=":"),1,0))</f>
        <v>0</v>
      </c>
      <c r="T214" s="198"/>
      <c r="V214" s="7">
        <v>3</v>
      </c>
      <c r="W214" s="11" t="str">
        <f>C219</f>
        <v>------</v>
      </c>
      <c r="X214" s="18" t="s">
        <v>10</v>
      </c>
      <c r="Y214" s="14" t="str">
        <f>C217</f>
        <v>------</v>
      </c>
      <c r="Z214" s="45"/>
      <c r="AA214" s="42"/>
      <c r="AB214" s="42"/>
      <c r="AC214" s="42"/>
      <c r="AD214" s="49"/>
      <c r="AE214" s="25">
        <f t="shared" si="40"/>
        <v>0</v>
      </c>
      <c r="AF214" s="26" t="s">
        <v>7</v>
      </c>
      <c r="AG214" s="27">
        <f t="shared" si="41"/>
        <v>0</v>
      </c>
      <c r="AJ214" s="124">
        <f>A218</f>
        <v>0</v>
      </c>
      <c r="AK214" s="124">
        <f>A216</f>
        <v>0</v>
      </c>
    </row>
    <row r="215" spans="1:37">
      <c r="A215" s="217"/>
      <c r="B215" s="223"/>
      <c r="C215" s="38" t="str">
        <f>IF(A214&gt;0,IF(VLOOKUP(A214,seznam!$A$2:$C$129,2)&gt;0,VLOOKUP(A214,seznam!$A$2:$C$129,2),"------"),"------")</f>
        <v>------</v>
      </c>
      <c r="D215" s="203"/>
      <c r="E215" s="203"/>
      <c r="F215" s="204"/>
      <c r="G215" s="212"/>
      <c r="H215" s="213"/>
      <c r="I215" s="214"/>
      <c r="J215" s="183"/>
      <c r="K215" s="203"/>
      <c r="L215" s="204"/>
      <c r="M215" s="183"/>
      <c r="N215" s="203"/>
      <c r="O215" s="222"/>
      <c r="P215" s="207"/>
      <c r="Q215" s="208"/>
      <c r="R215" s="209"/>
      <c r="S215" s="205"/>
      <c r="T215" s="206"/>
      <c r="V215" s="7">
        <v>4</v>
      </c>
      <c r="W215" s="11" t="str">
        <f>C213</f>
        <v>------</v>
      </c>
      <c r="X215" s="17" t="s">
        <v>10</v>
      </c>
      <c r="Y215" s="14" t="str">
        <f>C215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4">
        <f>A212</f>
        <v>0</v>
      </c>
      <c r="AK215" s="124">
        <f>A214</f>
        <v>0</v>
      </c>
    </row>
    <row r="216" spans="1:37">
      <c r="A216" s="217"/>
      <c r="B216" s="219">
        <v>3</v>
      </c>
      <c r="C216" s="41" t="str">
        <f>IF(A216&gt;0,IF(VLOOKUP(A216,seznam!$A$2:$C$129,3)&gt;0,VLOOKUP(A216,seznam!$A$2:$C$129,3),"------"),"------")</f>
        <v>------</v>
      </c>
      <c r="D216" s="192">
        <f>L212</f>
        <v>0</v>
      </c>
      <c r="E216" s="192" t="str">
        <f>K212</f>
        <v>:</v>
      </c>
      <c r="F216" s="194">
        <f>J212</f>
        <v>0</v>
      </c>
      <c r="G216" s="182">
        <f>L214</f>
        <v>0</v>
      </c>
      <c r="H216" s="192" t="str">
        <f>K214</f>
        <v>:</v>
      </c>
      <c r="I216" s="194">
        <f>J214</f>
        <v>0</v>
      </c>
      <c r="J216" s="210"/>
      <c r="K216" s="185"/>
      <c r="L216" s="211"/>
      <c r="M216" s="182">
        <f>AG214</f>
        <v>0</v>
      </c>
      <c r="N216" s="192" t="str">
        <f>AF214</f>
        <v>:</v>
      </c>
      <c r="O216" s="221">
        <f>AE214</f>
        <v>0</v>
      </c>
      <c r="P216" s="201">
        <f>D216+G216+M216</f>
        <v>0</v>
      </c>
      <c r="Q216" s="192" t="s">
        <v>7</v>
      </c>
      <c r="R216" s="194">
        <f>F216+I216+O216</f>
        <v>0</v>
      </c>
      <c r="S216" s="196">
        <f>IF(D216&gt;F216,2,IF(AND(D216&lt;F216,E216=":"),1,0))+IF(G216&gt;I216,2,IF(AND(G216&lt;I216,H216=":"),1,0))+IF(M216&gt;O216,2,IF(AND(M216&lt;O216,N216=":"),1,0))</f>
        <v>0</v>
      </c>
      <c r="T216" s="198"/>
      <c r="V216" s="7">
        <v>5</v>
      </c>
      <c r="W216" s="11" t="str">
        <f>C215</f>
        <v>------</v>
      </c>
      <c r="X216" s="17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4">
        <f>A214</f>
        <v>0</v>
      </c>
      <c r="AK216" s="124">
        <f>A218</f>
        <v>0</v>
      </c>
    </row>
    <row r="217" spans="1:37" ht="13.8" thickBot="1">
      <c r="A217" s="217"/>
      <c r="B217" s="223"/>
      <c r="C217" s="38" t="str">
        <f>IF(A216&gt;0,IF(VLOOKUP(A216,seznam!$A$2:$C$129,2)&gt;0,VLOOKUP(A216,seznam!$A$2:$C$129,2),"------"),"------")</f>
        <v>------</v>
      </c>
      <c r="D217" s="203"/>
      <c r="E217" s="203"/>
      <c r="F217" s="204"/>
      <c r="G217" s="183"/>
      <c r="H217" s="203"/>
      <c r="I217" s="204"/>
      <c r="J217" s="212"/>
      <c r="K217" s="213"/>
      <c r="L217" s="214"/>
      <c r="M217" s="183"/>
      <c r="N217" s="203"/>
      <c r="O217" s="222"/>
      <c r="P217" s="202"/>
      <c r="Q217" s="203"/>
      <c r="R217" s="204"/>
      <c r="S217" s="205"/>
      <c r="T217" s="206"/>
      <c r="V217" s="8">
        <v>6</v>
      </c>
      <c r="W217" s="12" t="str">
        <f>C217</f>
        <v>------</v>
      </c>
      <c r="X217" s="19" t="s">
        <v>10</v>
      </c>
      <c r="Y217" s="15" t="str">
        <f>C213</f>
        <v>------</v>
      </c>
      <c r="Z217" s="46"/>
      <c r="AA217" s="47"/>
      <c r="AB217" s="47"/>
      <c r="AC217" s="47"/>
      <c r="AD217" s="50"/>
      <c r="AE217" s="28">
        <f t="shared" si="40"/>
        <v>0</v>
      </c>
      <c r="AF217" s="29" t="s">
        <v>7</v>
      </c>
      <c r="AG217" s="30">
        <f t="shared" si="41"/>
        <v>0</v>
      </c>
      <c r="AJ217" s="124">
        <f>A216</f>
        <v>0</v>
      </c>
      <c r="AK217" s="124">
        <f>A212</f>
        <v>0</v>
      </c>
    </row>
    <row r="218" spans="1:37">
      <c r="A218" s="217"/>
      <c r="B218" s="219">
        <v>4</v>
      </c>
      <c r="C218" s="41" t="str">
        <f>IF(A218&gt;0,IF(VLOOKUP(A218,seznam!$A$2:$C$129,3)&gt;0,VLOOKUP(A218,seznam!$A$2:$C$129,3),"------"),"------")</f>
        <v>------</v>
      </c>
      <c r="D218" s="192">
        <f>O212</f>
        <v>0</v>
      </c>
      <c r="E218" s="192" t="str">
        <f>N212</f>
        <v>:</v>
      </c>
      <c r="F218" s="194">
        <f>M212</f>
        <v>0</v>
      </c>
      <c r="G218" s="182">
        <f>O214</f>
        <v>0</v>
      </c>
      <c r="H218" s="192" t="str">
        <f>N214</f>
        <v>:</v>
      </c>
      <c r="I218" s="194">
        <f>M214</f>
        <v>0</v>
      </c>
      <c r="J218" s="182">
        <f>O216</f>
        <v>0</v>
      </c>
      <c r="K218" s="192" t="str">
        <f>N216</f>
        <v>:</v>
      </c>
      <c r="L218" s="194">
        <f>M216</f>
        <v>0</v>
      </c>
      <c r="M218" s="184"/>
      <c r="N218" s="185"/>
      <c r="O218" s="186"/>
      <c r="P218" s="190">
        <f>D218+G218+J218</f>
        <v>0</v>
      </c>
      <c r="Q218" s="192" t="s">
        <v>7</v>
      </c>
      <c r="R218" s="194">
        <f>F218+I218+L218</f>
        <v>0</v>
      </c>
      <c r="S218" s="196">
        <f>IF(D218&gt;F218,2,IF(AND(D218&lt;F218,E218=":"),1,0))+IF(G218&gt;I218,2,IF(AND(G218&lt;I218,H218=":"),1,0))+IF(J218&gt;L218,2,IF(AND(J218&lt;L218,K218=":"),1,0))</f>
        <v>0</v>
      </c>
      <c r="T218" s="198"/>
    </row>
    <row r="219" spans="1:37" ht="13.8" thickBot="1">
      <c r="A219" s="218"/>
      <c r="B219" s="220"/>
      <c r="C219" s="39" t="str">
        <f>IF(A218&gt;0,IF(VLOOKUP(A218,seznam!$A$2:$C$129,2)&gt;0,VLOOKUP(A218,seznam!$A$2:$C$129,2),"------"),"------")</f>
        <v>------</v>
      </c>
      <c r="D219" s="193"/>
      <c r="E219" s="193"/>
      <c r="F219" s="195"/>
      <c r="G219" s="200"/>
      <c r="H219" s="193"/>
      <c r="I219" s="195"/>
      <c r="J219" s="200"/>
      <c r="K219" s="193"/>
      <c r="L219" s="195"/>
      <c r="M219" s="187"/>
      <c r="N219" s="188"/>
      <c r="O219" s="189"/>
      <c r="P219" s="191"/>
      <c r="Q219" s="193"/>
      <c r="R219" s="195"/>
      <c r="S219" s="197"/>
      <c r="T219" s="199"/>
    </row>
    <row r="220" spans="1:37" ht="13.8" thickBot="1"/>
    <row r="221" spans="1:37" ht="13.8" thickBot="1">
      <c r="A221" s="97" t="s">
        <v>2</v>
      </c>
      <c r="B221" s="233" t="s">
        <v>48</v>
      </c>
      <c r="C221" s="234"/>
      <c r="D221" s="235">
        <v>1</v>
      </c>
      <c r="E221" s="236"/>
      <c r="F221" s="237"/>
      <c r="G221" s="238">
        <v>2</v>
      </c>
      <c r="H221" s="236"/>
      <c r="I221" s="237"/>
      <c r="J221" s="238">
        <v>3</v>
      </c>
      <c r="K221" s="236"/>
      <c r="L221" s="237"/>
      <c r="M221" s="238">
        <v>4</v>
      </c>
      <c r="N221" s="236"/>
      <c r="O221" s="239"/>
      <c r="P221" s="235" t="s">
        <v>4</v>
      </c>
      <c r="Q221" s="240"/>
      <c r="R221" s="241"/>
      <c r="S221" s="5" t="s">
        <v>5</v>
      </c>
      <c r="T221" s="4" t="s">
        <v>6</v>
      </c>
    </row>
    <row r="222" spans="1:37">
      <c r="A222" s="228"/>
      <c r="B222" s="229">
        <v>1</v>
      </c>
      <c r="C222" s="40" t="str">
        <f>IF(A222&gt;0,IF(VLOOKUP(A222,seznam!$A$2:$C$129,3)&gt;0,VLOOKUP(A222,seznam!$A$2:$C$129,3),"------"),"------")</f>
        <v>------</v>
      </c>
      <c r="D222" s="230"/>
      <c r="E222" s="231"/>
      <c r="F222" s="232"/>
      <c r="G222" s="224">
        <f>AE225</f>
        <v>0</v>
      </c>
      <c r="H222" s="225" t="str">
        <f>AF225</f>
        <v>:</v>
      </c>
      <c r="I222" s="226">
        <f>AG225</f>
        <v>0</v>
      </c>
      <c r="J222" s="224">
        <f>AG227</f>
        <v>0</v>
      </c>
      <c r="K222" s="225" t="str">
        <f>AF227</f>
        <v>:</v>
      </c>
      <c r="L222" s="226">
        <f>AE227</f>
        <v>0</v>
      </c>
      <c r="M222" s="224">
        <f>AE222</f>
        <v>0</v>
      </c>
      <c r="N222" s="225" t="str">
        <f>AF222</f>
        <v>:</v>
      </c>
      <c r="O222" s="227">
        <f>AG222</f>
        <v>0</v>
      </c>
      <c r="P222" s="215">
        <f>G222+J222+M222</f>
        <v>0</v>
      </c>
      <c r="Q222" s="225" t="s">
        <v>7</v>
      </c>
      <c r="R222" s="242">
        <f>I222+L222+O222</f>
        <v>0</v>
      </c>
      <c r="S222" s="243">
        <f>IF(G222&gt;I222,2,IF(AND(G222&lt;I222,H222=":"),1,0))+IF(J222&gt;L222,2,IF(AND(J222&lt;L222,K222=":"),1,0))+IF(M222&gt;O222,2,IF(AND(M222&lt;O222,N222=":"),1,0))</f>
        <v>0</v>
      </c>
      <c r="T222" s="216"/>
      <c r="V222" s="6">
        <v>1</v>
      </c>
      <c r="W222" s="10" t="str">
        <f>C223</f>
        <v>------</v>
      </c>
      <c r="X222" s="16" t="s">
        <v>10</v>
      </c>
      <c r="Y222" s="13" t="str">
        <f>C229</f>
        <v>------</v>
      </c>
      <c r="Z222" s="43"/>
      <c r="AA222" s="44"/>
      <c r="AB222" s="44"/>
      <c r="AC222" s="44"/>
      <c r="AD222" s="48"/>
      <c r="AE222" s="22">
        <f t="shared" ref="AE222:AE227" si="42">IF(AND(LEN(Z222)&gt;0,MID(Z222,1,1)&lt;&gt;"-"),"1","0")+IF(AND(LEN(AA222)&gt;0,MID(AA222,1,1)&lt;&gt;"-"),"1","0")+IF(AND(LEN(AB222)&gt;0,MID(AB222,1,1)&lt;&gt;"-"),"1","0")+IF(AND(LEN(AC222)&gt;0,MID(AC222,1,1)&lt;&gt;"-"),"1","0")+IF(AND(LEN(AD222)&gt;0,MID(AD222,1,1)&lt;&gt;"-"),"1","0")</f>
        <v>0</v>
      </c>
      <c r="AF222" s="23" t="s">
        <v>7</v>
      </c>
      <c r="AG222" s="24">
        <f t="shared" ref="AG222:AG227" si="43">IF(AND(LEN(Z222)&gt;0,MID(Z222,1,1)="-"),"1","0")+IF(AND(LEN(AA222)&gt;0,MID(AA222,1,1)="-"),"1","0")+IF(AND(LEN(AB222)&gt;0,MID(AB222,1,1)="-"),"1","0")+IF(AND(LEN(AC222)&gt;0,MID(AC222,1,1)="-"),"1","0")+IF(AND(LEN(AD222)&gt;0,MID(AD222,1,1)="-"),"1","0")</f>
        <v>0</v>
      </c>
      <c r="AJ222" s="124">
        <f>A222</f>
        <v>0</v>
      </c>
      <c r="AK222" s="124">
        <f>A228</f>
        <v>0</v>
      </c>
    </row>
    <row r="223" spans="1:37">
      <c r="A223" s="217"/>
      <c r="B223" s="223"/>
      <c r="C223" s="96" t="str">
        <f>IF(A222&gt;0,IF(VLOOKUP(A222,seznam!$A$2:$C$129,2)&gt;0,VLOOKUP(A222,seznam!$A$2:$C$129,2),"------"),"------")</f>
        <v>------</v>
      </c>
      <c r="D223" s="213"/>
      <c r="E223" s="213"/>
      <c r="F223" s="214"/>
      <c r="G223" s="183"/>
      <c r="H223" s="203"/>
      <c r="I223" s="204"/>
      <c r="J223" s="183"/>
      <c r="K223" s="203"/>
      <c r="L223" s="204"/>
      <c r="M223" s="183"/>
      <c r="N223" s="203"/>
      <c r="O223" s="222"/>
      <c r="P223" s="202"/>
      <c r="Q223" s="203"/>
      <c r="R223" s="204"/>
      <c r="S223" s="205"/>
      <c r="T223" s="206"/>
      <c r="V223" s="7">
        <v>2</v>
      </c>
      <c r="W223" s="11" t="str">
        <f>C225</f>
        <v>------</v>
      </c>
      <c r="X223" s="17" t="s">
        <v>10</v>
      </c>
      <c r="Y223" s="14" t="str">
        <f>C227</f>
        <v>------</v>
      </c>
      <c r="Z223" s="45"/>
      <c r="AA223" s="42"/>
      <c r="AB223" s="42"/>
      <c r="AC223" s="42"/>
      <c r="AD223" s="49"/>
      <c r="AE223" s="25">
        <f t="shared" si="42"/>
        <v>0</v>
      </c>
      <c r="AF223" s="26" t="s">
        <v>7</v>
      </c>
      <c r="AG223" s="27">
        <f t="shared" si="43"/>
        <v>0</v>
      </c>
      <c r="AJ223" s="124">
        <f>A224</f>
        <v>0</v>
      </c>
      <c r="AK223" s="124">
        <f>A226</f>
        <v>0</v>
      </c>
    </row>
    <row r="224" spans="1:37">
      <c r="A224" s="217"/>
      <c r="B224" s="219">
        <v>2</v>
      </c>
      <c r="C224" s="41" t="str">
        <f>IF(A224&gt;0,IF(VLOOKUP(A224,seznam!$A$2:$C$129,3)&gt;0,VLOOKUP(A224,seznam!$A$2:$C$129,3),"------"),"------")</f>
        <v>------</v>
      </c>
      <c r="D224" s="192">
        <f>I222</f>
        <v>0</v>
      </c>
      <c r="E224" s="192" t="str">
        <f>H222</f>
        <v>:</v>
      </c>
      <c r="F224" s="194">
        <f>G222</f>
        <v>0</v>
      </c>
      <c r="G224" s="210"/>
      <c r="H224" s="185"/>
      <c r="I224" s="211"/>
      <c r="J224" s="182">
        <f>AE223</f>
        <v>0</v>
      </c>
      <c r="K224" s="192" t="str">
        <f>AF223</f>
        <v>:</v>
      </c>
      <c r="L224" s="194">
        <f>AG223</f>
        <v>0</v>
      </c>
      <c r="M224" s="182">
        <f>AE226</f>
        <v>0</v>
      </c>
      <c r="N224" s="192" t="str">
        <f>AF226</f>
        <v>:</v>
      </c>
      <c r="O224" s="221">
        <f>AG226</f>
        <v>0</v>
      </c>
      <c r="P224" s="201">
        <f>D224+J224+M224</f>
        <v>0</v>
      </c>
      <c r="Q224" s="192" t="s">
        <v>7</v>
      </c>
      <c r="R224" s="194">
        <f>F224+L224+O224</f>
        <v>0</v>
      </c>
      <c r="S224" s="196">
        <f>IF(D224&gt;F224,2,IF(AND(D224&lt;F224,E224=":"),1,0))+IF(J224&gt;L224,2,IF(AND(J224&lt;L224,K224=":"),1,0))+IF(M224&gt;O224,2,IF(AND(M224&lt;O224,N224=":"),1,0))</f>
        <v>0</v>
      </c>
      <c r="T224" s="198"/>
      <c r="V224" s="7">
        <v>3</v>
      </c>
      <c r="W224" s="11" t="str">
        <f>C229</f>
        <v>------</v>
      </c>
      <c r="X224" s="18" t="s">
        <v>10</v>
      </c>
      <c r="Y224" s="14" t="str">
        <f>C227</f>
        <v>------</v>
      </c>
      <c r="Z224" s="45"/>
      <c r="AA224" s="42"/>
      <c r="AB224" s="42"/>
      <c r="AC224" s="42"/>
      <c r="AD224" s="49"/>
      <c r="AE224" s="25">
        <f t="shared" si="42"/>
        <v>0</v>
      </c>
      <c r="AF224" s="26" t="s">
        <v>7</v>
      </c>
      <c r="AG224" s="27">
        <f t="shared" si="43"/>
        <v>0</v>
      </c>
      <c r="AJ224" s="124">
        <f>A228</f>
        <v>0</v>
      </c>
      <c r="AK224" s="124">
        <f>A226</f>
        <v>0</v>
      </c>
    </row>
    <row r="225" spans="1:37">
      <c r="A225" s="217"/>
      <c r="B225" s="223"/>
      <c r="C225" s="38" t="str">
        <f>IF(A224&gt;0,IF(VLOOKUP(A224,seznam!$A$2:$C$129,2)&gt;0,VLOOKUP(A224,seznam!$A$2:$C$129,2),"------"),"------")</f>
        <v>------</v>
      </c>
      <c r="D225" s="203"/>
      <c r="E225" s="203"/>
      <c r="F225" s="204"/>
      <c r="G225" s="212"/>
      <c r="H225" s="213"/>
      <c r="I225" s="214"/>
      <c r="J225" s="183"/>
      <c r="K225" s="203"/>
      <c r="L225" s="204"/>
      <c r="M225" s="183"/>
      <c r="N225" s="203"/>
      <c r="O225" s="222"/>
      <c r="P225" s="207"/>
      <c r="Q225" s="208"/>
      <c r="R225" s="209"/>
      <c r="S225" s="205"/>
      <c r="T225" s="206"/>
      <c r="V225" s="7">
        <v>4</v>
      </c>
      <c r="W225" s="11" t="str">
        <f>C223</f>
        <v>------</v>
      </c>
      <c r="X225" s="17" t="s">
        <v>10</v>
      </c>
      <c r="Y225" s="14" t="str">
        <f>C225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4">
        <f>A222</f>
        <v>0</v>
      </c>
      <c r="AK225" s="124">
        <f>A224</f>
        <v>0</v>
      </c>
    </row>
    <row r="226" spans="1:37">
      <c r="A226" s="217"/>
      <c r="B226" s="219">
        <v>3</v>
      </c>
      <c r="C226" s="41" t="str">
        <f>IF(A226&gt;0,IF(VLOOKUP(A226,seznam!$A$2:$C$129,3)&gt;0,VLOOKUP(A226,seznam!$A$2:$C$129,3),"------"),"------")</f>
        <v>------</v>
      </c>
      <c r="D226" s="192">
        <f>L222</f>
        <v>0</v>
      </c>
      <c r="E226" s="192" t="str">
        <f>K222</f>
        <v>:</v>
      </c>
      <c r="F226" s="194">
        <f>J222</f>
        <v>0</v>
      </c>
      <c r="G226" s="182">
        <f>L224</f>
        <v>0</v>
      </c>
      <c r="H226" s="192" t="str">
        <f>K224</f>
        <v>:</v>
      </c>
      <c r="I226" s="194">
        <f>J224</f>
        <v>0</v>
      </c>
      <c r="J226" s="210"/>
      <c r="K226" s="185"/>
      <c r="L226" s="211"/>
      <c r="M226" s="182">
        <f>AG224</f>
        <v>0</v>
      </c>
      <c r="N226" s="192" t="str">
        <f>AF224</f>
        <v>:</v>
      </c>
      <c r="O226" s="221">
        <f>AE224</f>
        <v>0</v>
      </c>
      <c r="P226" s="201">
        <f>D226+G226+M226</f>
        <v>0</v>
      </c>
      <c r="Q226" s="192" t="s">
        <v>7</v>
      </c>
      <c r="R226" s="194">
        <f>F226+I226+O226</f>
        <v>0</v>
      </c>
      <c r="S226" s="196">
        <f>IF(D226&gt;F226,2,IF(AND(D226&lt;F226,E226=":"),1,0))+IF(G226&gt;I226,2,IF(AND(G226&lt;I226,H226=":"),1,0))+IF(M226&gt;O226,2,IF(AND(M226&lt;O226,N226=":"),1,0))</f>
        <v>0</v>
      </c>
      <c r="T226" s="198"/>
      <c r="V226" s="7">
        <v>5</v>
      </c>
      <c r="W226" s="11" t="str">
        <f>C225</f>
        <v>------</v>
      </c>
      <c r="X226" s="17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4">
        <f>A224</f>
        <v>0</v>
      </c>
      <c r="AK226" s="124">
        <f>A228</f>
        <v>0</v>
      </c>
    </row>
    <row r="227" spans="1:37" ht="13.8" thickBot="1">
      <c r="A227" s="217"/>
      <c r="B227" s="223"/>
      <c r="C227" s="38" t="str">
        <f>IF(A226&gt;0,IF(VLOOKUP(A226,seznam!$A$2:$C$129,2)&gt;0,VLOOKUP(A226,seznam!$A$2:$C$129,2),"------"),"------")</f>
        <v>------</v>
      </c>
      <c r="D227" s="203"/>
      <c r="E227" s="203"/>
      <c r="F227" s="204"/>
      <c r="G227" s="183"/>
      <c r="H227" s="203"/>
      <c r="I227" s="204"/>
      <c r="J227" s="212"/>
      <c r="K227" s="213"/>
      <c r="L227" s="214"/>
      <c r="M227" s="183"/>
      <c r="N227" s="203"/>
      <c r="O227" s="222"/>
      <c r="P227" s="202"/>
      <c r="Q227" s="203"/>
      <c r="R227" s="204"/>
      <c r="S227" s="205"/>
      <c r="T227" s="206"/>
      <c r="V227" s="8">
        <v>6</v>
      </c>
      <c r="W227" s="12" t="str">
        <f>C227</f>
        <v>------</v>
      </c>
      <c r="X227" s="19" t="s">
        <v>10</v>
      </c>
      <c r="Y227" s="15" t="str">
        <f>C223</f>
        <v>------</v>
      </c>
      <c r="Z227" s="46"/>
      <c r="AA227" s="47"/>
      <c r="AB227" s="47"/>
      <c r="AC227" s="47"/>
      <c r="AD227" s="50"/>
      <c r="AE227" s="28">
        <f t="shared" si="42"/>
        <v>0</v>
      </c>
      <c r="AF227" s="29" t="s">
        <v>7</v>
      </c>
      <c r="AG227" s="30">
        <f t="shared" si="43"/>
        <v>0</v>
      </c>
      <c r="AJ227" s="124">
        <f>A226</f>
        <v>0</v>
      </c>
      <c r="AK227" s="124">
        <f>A222</f>
        <v>0</v>
      </c>
    </row>
    <row r="228" spans="1:37">
      <c r="A228" s="217"/>
      <c r="B228" s="219">
        <v>4</v>
      </c>
      <c r="C228" s="41" t="str">
        <f>IF(A228&gt;0,IF(VLOOKUP(A228,seznam!$A$2:$C$129,3)&gt;0,VLOOKUP(A228,seznam!$A$2:$C$129,3),"------"),"------")</f>
        <v>------</v>
      </c>
      <c r="D228" s="192">
        <f>O222</f>
        <v>0</v>
      </c>
      <c r="E228" s="192" t="str">
        <f>N222</f>
        <v>:</v>
      </c>
      <c r="F228" s="194">
        <f>M222</f>
        <v>0</v>
      </c>
      <c r="G228" s="182">
        <f>O224</f>
        <v>0</v>
      </c>
      <c r="H228" s="192" t="str">
        <f>N224</f>
        <v>:</v>
      </c>
      <c r="I228" s="194">
        <f>M224</f>
        <v>0</v>
      </c>
      <c r="J228" s="182">
        <f>O226</f>
        <v>0</v>
      </c>
      <c r="K228" s="192" t="str">
        <f>N226</f>
        <v>:</v>
      </c>
      <c r="L228" s="194">
        <f>M226</f>
        <v>0</v>
      </c>
      <c r="M228" s="184"/>
      <c r="N228" s="185"/>
      <c r="O228" s="186"/>
      <c r="P228" s="190">
        <f>D228+G228+J228</f>
        <v>0</v>
      </c>
      <c r="Q228" s="192" t="s">
        <v>7</v>
      </c>
      <c r="R228" s="194">
        <f>F228+I228+L228</f>
        <v>0</v>
      </c>
      <c r="S228" s="196">
        <f>IF(D228&gt;F228,2,IF(AND(D228&lt;F228,E228=":"),1,0))+IF(G228&gt;I228,2,IF(AND(G228&lt;I228,H228=":"),1,0))+IF(J228&gt;L228,2,IF(AND(J228&lt;L228,K228=":"),1,0))</f>
        <v>0</v>
      </c>
      <c r="T228" s="198"/>
    </row>
    <row r="229" spans="1:37" ht="13.8" thickBot="1">
      <c r="A229" s="218"/>
      <c r="B229" s="220"/>
      <c r="C229" s="39" t="str">
        <f>IF(A228&gt;0,IF(VLOOKUP(A228,seznam!$A$2:$C$129,2)&gt;0,VLOOKUP(A228,seznam!$A$2:$C$129,2),"------"),"------")</f>
        <v>------</v>
      </c>
      <c r="D229" s="193"/>
      <c r="E229" s="193"/>
      <c r="F229" s="195"/>
      <c r="G229" s="200"/>
      <c r="H229" s="193"/>
      <c r="I229" s="195"/>
      <c r="J229" s="200"/>
      <c r="K229" s="193"/>
      <c r="L229" s="195"/>
      <c r="M229" s="187"/>
      <c r="N229" s="188"/>
      <c r="O229" s="189"/>
      <c r="P229" s="191"/>
      <c r="Q229" s="193"/>
      <c r="R229" s="195"/>
      <c r="S229" s="197"/>
      <c r="T229" s="199"/>
    </row>
    <row r="230" spans="1:37" ht="13.8" thickBot="1"/>
    <row r="231" spans="1:37" ht="13.8" thickBot="1">
      <c r="A231" s="97" t="s">
        <v>2</v>
      </c>
      <c r="B231" s="233" t="s">
        <v>47</v>
      </c>
      <c r="C231" s="234"/>
      <c r="D231" s="235">
        <v>1</v>
      </c>
      <c r="E231" s="236"/>
      <c r="F231" s="237"/>
      <c r="G231" s="238">
        <v>2</v>
      </c>
      <c r="H231" s="236"/>
      <c r="I231" s="237"/>
      <c r="J231" s="238">
        <v>3</v>
      </c>
      <c r="K231" s="236"/>
      <c r="L231" s="237"/>
      <c r="M231" s="238">
        <v>4</v>
      </c>
      <c r="N231" s="236"/>
      <c r="O231" s="239"/>
      <c r="P231" s="235" t="s">
        <v>4</v>
      </c>
      <c r="Q231" s="240"/>
      <c r="R231" s="241"/>
      <c r="S231" s="5" t="s">
        <v>5</v>
      </c>
      <c r="T231" s="4" t="s">
        <v>6</v>
      </c>
    </row>
    <row r="232" spans="1:37">
      <c r="A232" s="228"/>
      <c r="B232" s="229">
        <v>1</v>
      </c>
      <c r="C232" s="40" t="str">
        <f>IF(A232&gt;0,IF(VLOOKUP(A232,seznam!$A$2:$C$129,3)&gt;0,VLOOKUP(A232,seznam!$A$2:$C$129,3),"------"),"------")</f>
        <v>------</v>
      </c>
      <c r="D232" s="230"/>
      <c r="E232" s="231"/>
      <c r="F232" s="232"/>
      <c r="G232" s="224">
        <f>AE235</f>
        <v>0</v>
      </c>
      <c r="H232" s="225" t="str">
        <f>AF235</f>
        <v>:</v>
      </c>
      <c r="I232" s="226">
        <f>AG235</f>
        <v>0</v>
      </c>
      <c r="J232" s="224">
        <f>AG237</f>
        <v>0</v>
      </c>
      <c r="K232" s="225" t="str">
        <f>AF237</f>
        <v>:</v>
      </c>
      <c r="L232" s="226">
        <f>AE237</f>
        <v>0</v>
      </c>
      <c r="M232" s="224">
        <f>AE232</f>
        <v>0</v>
      </c>
      <c r="N232" s="225" t="str">
        <f>AF232</f>
        <v>:</v>
      </c>
      <c r="O232" s="227">
        <f>AG232</f>
        <v>0</v>
      </c>
      <c r="P232" s="215">
        <f>G232+J232+M232</f>
        <v>0</v>
      </c>
      <c r="Q232" s="225" t="s">
        <v>7</v>
      </c>
      <c r="R232" s="242">
        <f>I232+L232+O232</f>
        <v>0</v>
      </c>
      <c r="S232" s="243">
        <f>IF(G232&gt;I232,2,IF(AND(G232&lt;I232,H232=":"),1,0))+IF(J232&gt;L232,2,IF(AND(J232&lt;L232,K232=":"),1,0))+IF(M232&gt;O232,2,IF(AND(M232&lt;O232,N232=":"),1,0))</f>
        <v>0</v>
      </c>
      <c r="T232" s="216"/>
      <c r="V232" s="6">
        <v>1</v>
      </c>
      <c r="W232" s="10" t="str">
        <f>C233</f>
        <v>------</v>
      </c>
      <c r="X232" s="16" t="s">
        <v>10</v>
      </c>
      <c r="Y232" s="13" t="str">
        <f>C239</f>
        <v>------</v>
      </c>
      <c r="Z232" s="43"/>
      <c r="AA232" s="44"/>
      <c r="AB232" s="44"/>
      <c r="AC232" s="44"/>
      <c r="AD232" s="48"/>
      <c r="AE232" s="22">
        <f t="shared" ref="AE232:AE237" si="44">IF(AND(LEN(Z232)&gt;0,MID(Z232,1,1)&lt;&gt;"-"),"1","0")+IF(AND(LEN(AA232)&gt;0,MID(AA232,1,1)&lt;&gt;"-"),"1","0")+IF(AND(LEN(AB232)&gt;0,MID(AB232,1,1)&lt;&gt;"-"),"1","0")+IF(AND(LEN(AC232)&gt;0,MID(AC232,1,1)&lt;&gt;"-"),"1","0")+IF(AND(LEN(AD232)&gt;0,MID(AD232,1,1)&lt;&gt;"-"),"1","0")</f>
        <v>0</v>
      </c>
      <c r="AF232" s="23" t="s">
        <v>7</v>
      </c>
      <c r="AG232" s="24">
        <f t="shared" ref="AG232:AG237" si="45">IF(AND(LEN(Z232)&gt;0,MID(Z232,1,1)="-"),"1","0")+IF(AND(LEN(AA232)&gt;0,MID(AA232,1,1)="-"),"1","0")+IF(AND(LEN(AB232)&gt;0,MID(AB232,1,1)="-"),"1","0")+IF(AND(LEN(AC232)&gt;0,MID(AC232,1,1)="-"),"1","0")+IF(AND(LEN(AD232)&gt;0,MID(AD232,1,1)="-"),"1","0")</f>
        <v>0</v>
      </c>
      <c r="AJ232" s="124">
        <f>A232</f>
        <v>0</v>
      </c>
      <c r="AK232" s="124">
        <f>A238</f>
        <v>0</v>
      </c>
    </row>
    <row r="233" spans="1:37">
      <c r="A233" s="217"/>
      <c r="B233" s="223"/>
      <c r="C233" s="96" t="str">
        <f>IF(A232&gt;0,IF(VLOOKUP(A232,seznam!$A$2:$C$129,2)&gt;0,VLOOKUP(A232,seznam!$A$2:$C$129,2),"------"),"------")</f>
        <v>------</v>
      </c>
      <c r="D233" s="213"/>
      <c r="E233" s="213"/>
      <c r="F233" s="214"/>
      <c r="G233" s="183"/>
      <c r="H233" s="203"/>
      <c r="I233" s="204"/>
      <c r="J233" s="183"/>
      <c r="K233" s="203"/>
      <c r="L233" s="204"/>
      <c r="M233" s="183"/>
      <c r="N233" s="203"/>
      <c r="O233" s="222"/>
      <c r="P233" s="202"/>
      <c r="Q233" s="203"/>
      <c r="R233" s="204"/>
      <c r="S233" s="205"/>
      <c r="T233" s="206"/>
      <c r="V233" s="7">
        <v>2</v>
      </c>
      <c r="W233" s="11" t="str">
        <f>C235</f>
        <v>------</v>
      </c>
      <c r="X233" s="17" t="s">
        <v>10</v>
      </c>
      <c r="Y233" s="14" t="str">
        <f>C237</f>
        <v>------</v>
      </c>
      <c r="Z233" s="45"/>
      <c r="AA233" s="42"/>
      <c r="AB233" s="42"/>
      <c r="AC233" s="42"/>
      <c r="AD233" s="49"/>
      <c r="AE233" s="25">
        <f t="shared" si="44"/>
        <v>0</v>
      </c>
      <c r="AF233" s="26" t="s">
        <v>7</v>
      </c>
      <c r="AG233" s="27">
        <f t="shared" si="45"/>
        <v>0</v>
      </c>
      <c r="AJ233" s="124">
        <f>A234</f>
        <v>0</v>
      </c>
      <c r="AK233" s="124">
        <f>A236</f>
        <v>0</v>
      </c>
    </row>
    <row r="234" spans="1:37">
      <c r="A234" s="217"/>
      <c r="B234" s="219">
        <v>2</v>
      </c>
      <c r="C234" s="41" t="str">
        <f>IF(A234&gt;0,IF(VLOOKUP(A234,seznam!$A$2:$C$129,3)&gt;0,VLOOKUP(A234,seznam!$A$2:$C$129,3),"------"),"------")</f>
        <v>------</v>
      </c>
      <c r="D234" s="192">
        <f>I232</f>
        <v>0</v>
      </c>
      <c r="E234" s="192" t="str">
        <f>H232</f>
        <v>:</v>
      </c>
      <c r="F234" s="194">
        <f>G232</f>
        <v>0</v>
      </c>
      <c r="G234" s="210"/>
      <c r="H234" s="185"/>
      <c r="I234" s="211"/>
      <c r="J234" s="182">
        <f>AE233</f>
        <v>0</v>
      </c>
      <c r="K234" s="192" t="str">
        <f>AF233</f>
        <v>:</v>
      </c>
      <c r="L234" s="194">
        <f>AG233</f>
        <v>0</v>
      </c>
      <c r="M234" s="182">
        <f>AE236</f>
        <v>0</v>
      </c>
      <c r="N234" s="192" t="str">
        <f>AF236</f>
        <v>:</v>
      </c>
      <c r="O234" s="221">
        <f>AG236</f>
        <v>0</v>
      </c>
      <c r="P234" s="201">
        <f>D234+J234+M234</f>
        <v>0</v>
      </c>
      <c r="Q234" s="192" t="s">
        <v>7</v>
      </c>
      <c r="R234" s="194">
        <f>F234+L234+O234</f>
        <v>0</v>
      </c>
      <c r="S234" s="196">
        <f>IF(D234&gt;F234,2,IF(AND(D234&lt;F234,E234=":"),1,0))+IF(J234&gt;L234,2,IF(AND(J234&lt;L234,K234=":"),1,0))+IF(M234&gt;O234,2,IF(AND(M234&lt;O234,N234=":"),1,0))</f>
        <v>0</v>
      </c>
      <c r="T234" s="198"/>
      <c r="V234" s="7">
        <v>3</v>
      </c>
      <c r="W234" s="11" t="str">
        <f>C239</f>
        <v>------</v>
      </c>
      <c r="X234" s="18" t="s">
        <v>10</v>
      </c>
      <c r="Y234" s="14" t="str">
        <f>C237</f>
        <v>------</v>
      </c>
      <c r="Z234" s="45"/>
      <c r="AA234" s="42"/>
      <c r="AB234" s="42"/>
      <c r="AC234" s="42"/>
      <c r="AD234" s="49"/>
      <c r="AE234" s="25">
        <f t="shared" si="44"/>
        <v>0</v>
      </c>
      <c r="AF234" s="26" t="s">
        <v>7</v>
      </c>
      <c r="AG234" s="27">
        <f t="shared" si="45"/>
        <v>0</v>
      </c>
      <c r="AJ234" s="124">
        <f>A238</f>
        <v>0</v>
      </c>
      <c r="AK234" s="124">
        <f>A236</f>
        <v>0</v>
      </c>
    </row>
    <row r="235" spans="1:37">
      <c r="A235" s="217"/>
      <c r="B235" s="223"/>
      <c r="C235" s="38" t="str">
        <f>IF(A234&gt;0,IF(VLOOKUP(A234,seznam!$A$2:$C$129,2)&gt;0,VLOOKUP(A234,seznam!$A$2:$C$129,2),"------"),"------")</f>
        <v>------</v>
      </c>
      <c r="D235" s="203"/>
      <c r="E235" s="203"/>
      <c r="F235" s="204"/>
      <c r="G235" s="212"/>
      <c r="H235" s="213"/>
      <c r="I235" s="214"/>
      <c r="J235" s="183"/>
      <c r="K235" s="203"/>
      <c r="L235" s="204"/>
      <c r="M235" s="183"/>
      <c r="N235" s="203"/>
      <c r="O235" s="222"/>
      <c r="P235" s="207"/>
      <c r="Q235" s="208"/>
      <c r="R235" s="209"/>
      <c r="S235" s="205"/>
      <c r="T235" s="206"/>
      <c r="V235" s="7">
        <v>4</v>
      </c>
      <c r="W235" s="11" t="str">
        <f>C233</f>
        <v>------</v>
      </c>
      <c r="X235" s="17" t="s">
        <v>10</v>
      </c>
      <c r="Y235" s="14" t="str">
        <f>C235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4">
        <f>A232</f>
        <v>0</v>
      </c>
      <c r="AK235" s="124">
        <f>A234</f>
        <v>0</v>
      </c>
    </row>
    <row r="236" spans="1:37">
      <c r="A236" s="217"/>
      <c r="B236" s="219">
        <v>3</v>
      </c>
      <c r="C236" s="41" t="str">
        <f>IF(A236&gt;0,IF(VLOOKUP(A236,seznam!$A$2:$C$129,3)&gt;0,VLOOKUP(A236,seznam!$A$2:$C$129,3),"------"),"------")</f>
        <v>------</v>
      </c>
      <c r="D236" s="192">
        <f>L232</f>
        <v>0</v>
      </c>
      <c r="E236" s="192" t="str">
        <f>K232</f>
        <v>:</v>
      </c>
      <c r="F236" s="194">
        <f>J232</f>
        <v>0</v>
      </c>
      <c r="G236" s="182">
        <f>L234</f>
        <v>0</v>
      </c>
      <c r="H236" s="192" t="str">
        <f>K234</f>
        <v>:</v>
      </c>
      <c r="I236" s="194">
        <f>J234</f>
        <v>0</v>
      </c>
      <c r="J236" s="210"/>
      <c r="K236" s="185"/>
      <c r="L236" s="211"/>
      <c r="M236" s="182">
        <f>AG234</f>
        <v>0</v>
      </c>
      <c r="N236" s="192" t="str">
        <f>AF234</f>
        <v>:</v>
      </c>
      <c r="O236" s="221">
        <f>AE234</f>
        <v>0</v>
      </c>
      <c r="P236" s="201">
        <f>D236+G236+M236</f>
        <v>0</v>
      </c>
      <c r="Q236" s="192" t="s">
        <v>7</v>
      </c>
      <c r="R236" s="194">
        <f>F236+I236+O236</f>
        <v>0</v>
      </c>
      <c r="S236" s="196">
        <f>IF(D236&gt;F236,2,IF(AND(D236&lt;F236,E236=":"),1,0))+IF(G236&gt;I236,2,IF(AND(G236&lt;I236,H236=":"),1,0))+IF(M236&gt;O236,2,IF(AND(M236&lt;O236,N236=":"),1,0))</f>
        <v>0</v>
      </c>
      <c r="T236" s="198"/>
      <c r="V236" s="7">
        <v>5</v>
      </c>
      <c r="W236" s="11" t="str">
        <f>C235</f>
        <v>------</v>
      </c>
      <c r="X236" s="17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4">
        <f>A234</f>
        <v>0</v>
      </c>
      <c r="AK236" s="124">
        <f>A238</f>
        <v>0</v>
      </c>
    </row>
    <row r="237" spans="1:37" ht="13.8" thickBot="1">
      <c r="A237" s="217"/>
      <c r="B237" s="223"/>
      <c r="C237" s="38" t="str">
        <f>IF(A236&gt;0,IF(VLOOKUP(A236,seznam!$A$2:$C$129,2)&gt;0,VLOOKUP(A236,seznam!$A$2:$C$129,2),"------"),"------")</f>
        <v>------</v>
      </c>
      <c r="D237" s="203"/>
      <c r="E237" s="203"/>
      <c r="F237" s="204"/>
      <c r="G237" s="183"/>
      <c r="H237" s="203"/>
      <c r="I237" s="204"/>
      <c r="J237" s="212"/>
      <c r="K237" s="213"/>
      <c r="L237" s="214"/>
      <c r="M237" s="183"/>
      <c r="N237" s="203"/>
      <c r="O237" s="222"/>
      <c r="P237" s="202"/>
      <c r="Q237" s="203"/>
      <c r="R237" s="204"/>
      <c r="S237" s="205"/>
      <c r="T237" s="206"/>
      <c r="V237" s="8">
        <v>6</v>
      </c>
      <c r="W237" s="12" t="str">
        <f>C237</f>
        <v>------</v>
      </c>
      <c r="X237" s="19" t="s">
        <v>10</v>
      </c>
      <c r="Y237" s="15" t="str">
        <f>C233</f>
        <v>------</v>
      </c>
      <c r="Z237" s="46"/>
      <c r="AA237" s="47"/>
      <c r="AB237" s="47"/>
      <c r="AC237" s="47"/>
      <c r="AD237" s="50"/>
      <c r="AE237" s="28">
        <f t="shared" si="44"/>
        <v>0</v>
      </c>
      <c r="AF237" s="29" t="s">
        <v>7</v>
      </c>
      <c r="AG237" s="30">
        <f t="shared" si="45"/>
        <v>0</v>
      </c>
      <c r="AJ237" s="124">
        <f>A236</f>
        <v>0</v>
      </c>
      <c r="AK237" s="124">
        <f>A232</f>
        <v>0</v>
      </c>
    </row>
    <row r="238" spans="1:37">
      <c r="A238" s="217"/>
      <c r="B238" s="219">
        <v>4</v>
      </c>
      <c r="C238" s="41" t="str">
        <f>IF(A238&gt;0,IF(VLOOKUP(A238,seznam!$A$2:$C$129,3)&gt;0,VLOOKUP(A238,seznam!$A$2:$C$129,3),"------"),"------")</f>
        <v>------</v>
      </c>
      <c r="D238" s="192">
        <f>O232</f>
        <v>0</v>
      </c>
      <c r="E238" s="192" t="str">
        <f>N232</f>
        <v>:</v>
      </c>
      <c r="F238" s="194">
        <f>M232</f>
        <v>0</v>
      </c>
      <c r="G238" s="182">
        <f>O234</f>
        <v>0</v>
      </c>
      <c r="H238" s="192" t="str">
        <f>N234</f>
        <v>:</v>
      </c>
      <c r="I238" s="194">
        <f>M234</f>
        <v>0</v>
      </c>
      <c r="J238" s="182">
        <f>O236</f>
        <v>0</v>
      </c>
      <c r="K238" s="192" t="str">
        <f>N236</f>
        <v>:</v>
      </c>
      <c r="L238" s="194">
        <f>M236</f>
        <v>0</v>
      </c>
      <c r="M238" s="184"/>
      <c r="N238" s="185"/>
      <c r="O238" s="186"/>
      <c r="P238" s="190">
        <f>D238+G238+J238</f>
        <v>0</v>
      </c>
      <c r="Q238" s="192" t="s">
        <v>7</v>
      </c>
      <c r="R238" s="194">
        <f>F238+I238+L238</f>
        <v>0</v>
      </c>
      <c r="S238" s="196">
        <f>IF(D238&gt;F238,2,IF(AND(D238&lt;F238,E238=":"),1,0))+IF(G238&gt;I238,2,IF(AND(G238&lt;I238,H238=":"),1,0))+IF(J238&gt;L238,2,IF(AND(J238&lt;L238,K238=":"),1,0))</f>
        <v>0</v>
      </c>
      <c r="T238" s="198"/>
    </row>
    <row r="239" spans="1:37" ht="13.8" thickBot="1">
      <c r="A239" s="218"/>
      <c r="B239" s="220"/>
      <c r="C239" s="39" t="str">
        <f>IF(A238&gt;0,IF(VLOOKUP(A238,seznam!$A$2:$C$129,2)&gt;0,VLOOKUP(A238,seznam!$A$2:$C$129,2),"------"),"------")</f>
        <v>------</v>
      </c>
      <c r="D239" s="193"/>
      <c r="E239" s="193"/>
      <c r="F239" s="195"/>
      <c r="G239" s="200"/>
      <c r="H239" s="193"/>
      <c r="I239" s="195"/>
      <c r="J239" s="200"/>
      <c r="K239" s="193"/>
      <c r="L239" s="195"/>
      <c r="M239" s="187"/>
      <c r="N239" s="188"/>
      <c r="O239" s="189"/>
      <c r="P239" s="191"/>
      <c r="Q239" s="193"/>
      <c r="R239" s="195"/>
      <c r="S239" s="197"/>
      <c r="T239" s="199"/>
    </row>
    <row r="240" spans="1:37" ht="13.8" thickBot="1"/>
    <row r="241" spans="1:37" ht="13.8" thickBot="1">
      <c r="A241" s="97" t="s">
        <v>2</v>
      </c>
      <c r="B241" s="233" t="s">
        <v>49</v>
      </c>
      <c r="C241" s="234"/>
      <c r="D241" s="235">
        <v>1</v>
      </c>
      <c r="E241" s="236"/>
      <c r="F241" s="237"/>
      <c r="G241" s="238">
        <v>2</v>
      </c>
      <c r="H241" s="236"/>
      <c r="I241" s="237"/>
      <c r="J241" s="238">
        <v>3</v>
      </c>
      <c r="K241" s="236"/>
      <c r="L241" s="237"/>
      <c r="M241" s="238">
        <v>4</v>
      </c>
      <c r="N241" s="236"/>
      <c r="O241" s="239"/>
      <c r="P241" s="235" t="s">
        <v>4</v>
      </c>
      <c r="Q241" s="240"/>
      <c r="R241" s="241"/>
      <c r="S241" s="5" t="s">
        <v>5</v>
      </c>
      <c r="T241" s="4" t="s">
        <v>6</v>
      </c>
    </row>
    <row r="242" spans="1:37">
      <c r="A242" s="228"/>
      <c r="B242" s="229">
        <v>1</v>
      </c>
      <c r="C242" s="40" t="str">
        <f>IF(A242&gt;0,IF(VLOOKUP(A242,seznam!$A$2:$C$129,3)&gt;0,VLOOKUP(A242,seznam!$A$2:$C$129,3),"------"),"------")</f>
        <v>------</v>
      </c>
      <c r="D242" s="230"/>
      <c r="E242" s="231"/>
      <c r="F242" s="232"/>
      <c r="G242" s="224">
        <f>AE245</f>
        <v>0</v>
      </c>
      <c r="H242" s="225" t="str">
        <f>AF245</f>
        <v>:</v>
      </c>
      <c r="I242" s="226">
        <f>AG245</f>
        <v>0</v>
      </c>
      <c r="J242" s="224">
        <f>AG247</f>
        <v>0</v>
      </c>
      <c r="K242" s="225" t="str">
        <f>AF247</f>
        <v>:</v>
      </c>
      <c r="L242" s="226">
        <f>AE247</f>
        <v>0</v>
      </c>
      <c r="M242" s="224">
        <f>AE242</f>
        <v>0</v>
      </c>
      <c r="N242" s="225" t="str">
        <f>AF242</f>
        <v>:</v>
      </c>
      <c r="O242" s="227">
        <f>AG242</f>
        <v>0</v>
      </c>
      <c r="P242" s="215">
        <f>G242+J242+M242</f>
        <v>0</v>
      </c>
      <c r="Q242" s="225" t="s">
        <v>7</v>
      </c>
      <c r="R242" s="242">
        <f>I242+L242+O242</f>
        <v>0</v>
      </c>
      <c r="S242" s="243">
        <f>IF(G242&gt;I242,2,IF(AND(G242&lt;I242,H242=":"),1,0))+IF(J242&gt;L242,2,IF(AND(J242&lt;L242,K242=":"),1,0))+IF(M242&gt;O242,2,IF(AND(M242&lt;O242,N242=":"),1,0))</f>
        <v>0</v>
      </c>
      <c r="T242" s="216"/>
      <c r="V242" s="6">
        <v>1</v>
      </c>
      <c r="W242" s="10" t="str">
        <f>C243</f>
        <v>------</v>
      </c>
      <c r="X242" s="16" t="s">
        <v>10</v>
      </c>
      <c r="Y242" s="13" t="str">
        <f>C249</f>
        <v>------</v>
      </c>
      <c r="Z242" s="43"/>
      <c r="AA242" s="44"/>
      <c r="AB242" s="44"/>
      <c r="AC242" s="44"/>
      <c r="AD242" s="48"/>
      <c r="AE242" s="22">
        <f t="shared" ref="AE242:AE247" si="46">IF(AND(LEN(Z242)&gt;0,MID(Z242,1,1)&lt;&gt;"-"),"1","0")+IF(AND(LEN(AA242)&gt;0,MID(AA242,1,1)&lt;&gt;"-"),"1","0")+IF(AND(LEN(AB242)&gt;0,MID(AB242,1,1)&lt;&gt;"-"),"1","0")+IF(AND(LEN(AC242)&gt;0,MID(AC242,1,1)&lt;&gt;"-"),"1","0")+IF(AND(LEN(AD242)&gt;0,MID(AD242,1,1)&lt;&gt;"-"),"1","0")</f>
        <v>0</v>
      </c>
      <c r="AF242" s="23" t="s">
        <v>7</v>
      </c>
      <c r="AG242" s="24">
        <f t="shared" ref="AG242:AG247" si="47">IF(AND(LEN(Z242)&gt;0,MID(Z242,1,1)="-"),"1","0")+IF(AND(LEN(AA242)&gt;0,MID(AA242,1,1)="-"),"1","0")+IF(AND(LEN(AB242)&gt;0,MID(AB242,1,1)="-"),"1","0")+IF(AND(LEN(AC242)&gt;0,MID(AC242,1,1)="-"),"1","0")+IF(AND(LEN(AD242)&gt;0,MID(AD242,1,1)="-"),"1","0")</f>
        <v>0</v>
      </c>
      <c r="AJ242" s="124">
        <f>A242</f>
        <v>0</v>
      </c>
      <c r="AK242" s="124">
        <f>A248</f>
        <v>0</v>
      </c>
    </row>
    <row r="243" spans="1:37">
      <c r="A243" s="217"/>
      <c r="B243" s="223"/>
      <c r="C243" s="96" t="str">
        <f>IF(A242&gt;0,IF(VLOOKUP(A242,seznam!$A$2:$C$129,2)&gt;0,VLOOKUP(A242,seznam!$A$2:$C$129,2),"------"),"------")</f>
        <v>------</v>
      </c>
      <c r="D243" s="213"/>
      <c r="E243" s="213"/>
      <c r="F243" s="214"/>
      <c r="G243" s="183"/>
      <c r="H243" s="203"/>
      <c r="I243" s="204"/>
      <c r="J243" s="183"/>
      <c r="K243" s="203"/>
      <c r="L243" s="204"/>
      <c r="M243" s="183"/>
      <c r="N243" s="203"/>
      <c r="O243" s="222"/>
      <c r="P243" s="202"/>
      <c r="Q243" s="203"/>
      <c r="R243" s="204"/>
      <c r="S243" s="205"/>
      <c r="T243" s="206"/>
      <c r="V243" s="7">
        <v>2</v>
      </c>
      <c r="W243" s="11" t="str">
        <f>C245</f>
        <v>------</v>
      </c>
      <c r="X243" s="17" t="s">
        <v>10</v>
      </c>
      <c r="Y243" s="14" t="str">
        <f>C247</f>
        <v>------</v>
      </c>
      <c r="Z243" s="45"/>
      <c r="AA243" s="42"/>
      <c r="AB243" s="42"/>
      <c r="AC243" s="42"/>
      <c r="AD243" s="49"/>
      <c r="AE243" s="25">
        <f t="shared" si="46"/>
        <v>0</v>
      </c>
      <c r="AF243" s="26" t="s">
        <v>7</v>
      </c>
      <c r="AG243" s="27">
        <f t="shared" si="47"/>
        <v>0</v>
      </c>
      <c r="AJ243" s="124">
        <f>A244</f>
        <v>0</v>
      </c>
      <c r="AK243" s="124">
        <f>A246</f>
        <v>0</v>
      </c>
    </row>
    <row r="244" spans="1:37">
      <c r="A244" s="217"/>
      <c r="B244" s="219">
        <v>2</v>
      </c>
      <c r="C244" s="41" t="str">
        <f>IF(A244&gt;0,IF(VLOOKUP(A244,seznam!$A$2:$C$129,3)&gt;0,VLOOKUP(A244,seznam!$A$2:$C$129,3),"------"),"------")</f>
        <v>------</v>
      </c>
      <c r="D244" s="192">
        <f>I242</f>
        <v>0</v>
      </c>
      <c r="E244" s="192" t="str">
        <f>H242</f>
        <v>:</v>
      </c>
      <c r="F244" s="194">
        <f>G242</f>
        <v>0</v>
      </c>
      <c r="G244" s="210"/>
      <c r="H244" s="185"/>
      <c r="I244" s="211"/>
      <c r="J244" s="182">
        <f>AE243</f>
        <v>0</v>
      </c>
      <c r="K244" s="192" t="str">
        <f>AF243</f>
        <v>:</v>
      </c>
      <c r="L244" s="194">
        <f>AG243</f>
        <v>0</v>
      </c>
      <c r="M244" s="182">
        <f>AE246</f>
        <v>0</v>
      </c>
      <c r="N244" s="192" t="str">
        <f>AF246</f>
        <v>:</v>
      </c>
      <c r="O244" s="221">
        <f>AG246</f>
        <v>0</v>
      </c>
      <c r="P244" s="201">
        <f>D244+J244+M244</f>
        <v>0</v>
      </c>
      <c r="Q244" s="192" t="s">
        <v>7</v>
      </c>
      <c r="R244" s="194">
        <f>F244+L244+O244</f>
        <v>0</v>
      </c>
      <c r="S244" s="196">
        <f>IF(D244&gt;F244,2,IF(AND(D244&lt;F244,E244=":"),1,0))+IF(J244&gt;L244,2,IF(AND(J244&lt;L244,K244=":"),1,0))+IF(M244&gt;O244,2,IF(AND(M244&lt;O244,N244=":"),1,0))</f>
        <v>0</v>
      </c>
      <c r="T244" s="198"/>
      <c r="V244" s="7">
        <v>3</v>
      </c>
      <c r="W244" s="11" t="str">
        <f>C249</f>
        <v>------</v>
      </c>
      <c r="X244" s="18" t="s">
        <v>10</v>
      </c>
      <c r="Y244" s="14" t="str">
        <f>C247</f>
        <v>------</v>
      </c>
      <c r="Z244" s="45"/>
      <c r="AA244" s="42"/>
      <c r="AB244" s="42"/>
      <c r="AC244" s="42"/>
      <c r="AD244" s="49"/>
      <c r="AE244" s="25">
        <f t="shared" si="46"/>
        <v>0</v>
      </c>
      <c r="AF244" s="26" t="s">
        <v>7</v>
      </c>
      <c r="AG244" s="27">
        <f t="shared" si="47"/>
        <v>0</v>
      </c>
      <c r="AJ244" s="124">
        <f>A248</f>
        <v>0</v>
      </c>
      <c r="AK244" s="124">
        <f>A246</f>
        <v>0</v>
      </c>
    </row>
    <row r="245" spans="1:37">
      <c r="A245" s="217"/>
      <c r="B245" s="223"/>
      <c r="C245" s="38" t="str">
        <f>IF(A244&gt;0,IF(VLOOKUP(A244,seznam!$A$2:$C$129,2)&gt;0,VLOOKUP(A244,seznam!$A$2:$C$129,2),"------"),"------")</f>
        <v>------</v>
      </c>
      <c r="D245" s="203"/>
      <c r="E245" s="203"/>
      <c r="F245" s="204"/>
      <c r="G245" s="212"/>
      <c r="H245" s="213"/>
      <c r="I245" s="214"/>
      <c r="J245" s="183"/>
      <c r="K245" s="203"/>
      <c r="L245" s="204"/>
      <c r="M245" s="183"/>
      <c r="N245" s="203"/>
      <c r="O245" s="222"/>
      <c r="P245" s="207"/>
      <c r="Q245" s="208"/>
      <c r="R245" s="209"/>
      <c r="S245" s="205"/>
      <c r="T245" s="206"/>
      <c r="V245" s="7">
        <v>4</v>
      </c>
      <c r="W245" s="11" t="str">
        <f>C243</f>
        <v>------</v>
      </c>
      <c r="X245" s="17" t="s">
        <v>10</v>
      </c>
      <c r="Y245" s="14" t="str">
        <f>C245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4">
        <f>A242</f>
        <v>0</v>
      </c>
      <c r="AK245" s="124">
        <f>A244</f>
        <v>0</v>
      </c>
    </row>
    <row r="246" spans="1:37">
      <c r="A246" s="217"/>
      <c r="B246" s="219">
        <v>3</v>
      </c>
      <c r="C246" s="41" t="str">
        <f>IF(A246&gt;0,IF(VLOOKUP(A246,seznam!$A$2:$C$129,3)&gt;0,VLOOKUP(A246,seznam!$A$2:$C$129,3),"------"),"------")</f>
        <v>------</v>
      </c>
      <c r="D246" s="192">
        <f>L242</f>
        <v>0</v>
      </c>
      <c r="E246" s="192" t="str">
        <f>K242</f>
        <v>:</v>
      </c>
      <c r="F246" s="194">
        <f>J242</f>
        <v>0</v>
      </c>
      <c r="G246" s="182">
        <f>L244</f>
        <v>0</v>
      </c>
      <c r="H246" s="192" t="str">
        <f>K244</f>
        <v>:</v>
      </c>
      <c r="I246" s="194">
        <f>J244</f>
        <v>0</v>
      </c>
      <c r="J246" s="210"/>
      <c r="K246" s="185"/>
      <c r="L246" s="211"/>
      <c r="M246" s="182">
        <f>AG244</f>
        <v>0</v>
      </c>
      <c r="N246" s="192" t="str">
        <f>AF244</f>
        <v>:</v>
      </c>
      <c r="O246" s="221">
        <f>AE244</f>
        <v>0</v>
      </c>
      <c r="P246" s="201">
        <f>D246+G246+M246</f>
        <v>0</v>
      </c>
      <c r="Q246" s="192" t="s">
        <v>7</v>
      </c>
      <c r="R246" s="194">
        <f>F246+I246+O246</f>
        <v>0</v>
      </c>
      <c r="S246" s="196">
        <f>IF(D246&gt;F246,2,IF(AND(D246&lt;F246,E246=":"),1,0))+IF(G246&gt;I246,2,IF(AND(G246&lt;I246,H246=":"),1,0))+IF(M246&gt;O246,2,IF(AND(M246&lt;O246,N246=":"),1,0))</f>
        <v>0</v>
      </c>
      <c r="T246" s="198"/>
      <c r="V246" s="7">
        <v>5</v>
      </c>
      <c r="W246" s="11" t="str">
        <f>C245</f>
        <v>------</v>
      </c>
      <c r="X246" s="17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4">
        <f>A244</f>
        <v>0</v>
      </c>
      <c r="AK246" s="124">
        <f>A248</f>
        <v>0</v>
      </c>
    </row>
    <row r="247" spans="1:37" ht="13.8" thickBot="1">
      <c r="A247" s="217"/>
      <c r="B247" s="223"/>
      <c r="C247" s="38" t="str">
        <f>IF(A246&gt;0,IF(VLOOKUP(A246,seznam!$A$2:$C$129,2)&gt;0,VLOOKUP(A246,seznam!$A$2:$C$129,2),"------"),"------")</f>
        <v>------</v>
      </c>
      <c r="D247" s="203"/>
      <c r="E247" s="203"/>
      <c r="F247" s="204"/>
      <c r="G247" s="183"/>
      <c r="H247" s="203"/>
      <c r="I247" s="204"/>
      <c r="J247" s="212"/>
      <c r="K247" s="213"/>
      <c r="L247" s="214"/>
      <c r="M247" s="183"/>
      <c r="N247" s="203"/>
      <c r="O247" s="222"/>
      <c r="P247" s="202"/>
      <c r="Q247" s="203"/>
      <c r="R247" s="204"/>
      <c r="S247" s="205"/>
      <c r="T247" s="206"/>
      <c r="V247" s="8">
        <v>6</v>
      </c>
      <c r="W247" s="12" t="str">
        <f>C247</f>
        <v>------</v>
      </c>
      <c r="X247" s="19" t="s">
        <v>10</v>
      </c>
      <c r="Y247" s="15" t="str">
        <f>C243</f>
        <v>------</v>
      </c>
      <c r="Z247" s="46"/>
      <c r="AA247" s="47"/>
      <c r="AB247" s="47"/>
      <c r="AC247" s="47"/>
      <c r="AD247" s="50"/>
      <c r="AE247" s="28">
        <f t="shared" si="46"/>
        <v>0</v>
      </c>
      <c r="AF247" s="29" t="s">
        <v>7</v>
      </c>
      <c r="AG247" s="30">
        <f t="shared" si="47"/>
        <v>0</v>
      </c>
      <c r="AJ247" s="124">
        <f>A246</f>
        <v>0</v>
      </c>
      <c r="AK247" s="124">
        <f>A242</f>
        <v>0</v>
      </c>
    </row>
    <row r="248" spans="1:37">
      <c r="A248" s="217"/>
      <c r="B248" s="219">
        <v>4</v>
      </c>
      <c r="C248" s="41" t="str">
        <f>IF(A248&gt;0,IF(VLOOKUP(A248,seznam!$A$2:$C$129,3)&gt;0,VLOOKUP(A248,seznam!$A$2:$C$129,3),"------"),"------")</f>
        <v>------</v>
      </c>
      <c r="D248" s="192">
        <f>O242</f>
        <v>0</v>
      </c>
      <c r="E248" s="192" t="str">
        <f>N242</f>
        <v>:</v>
      </c>
      <c r="F248" s="194">
        <f>M242</f>
        <v>0</v>
      </c>
      <c r="G248" s="182">
        <f>O244</f>
        <v>0</v>
      </c>
      <c r="H248" s="192" t="str">
        <f>N244</f>
        <v>:</v>
      </c>
      <c r="I248" s="194">
        <f>M244</f>
        <v>0</v>
      </c>
      <c r="J248" s="182">
        <f>O246</f>
        <v>0</v>
      </c>
      <c r="K248" s="192" t="str">
        <f>N246</f>
        <v>:</v>
      </c>
      <c r="L248" s="194">
        <f>M246</f>
        <v>0</v>
      </c>
      <c r="M248" s="184"/>
      <c r="N248" s="185"/>
      <c r="O248" s="186"/>
      <c r="P248" s="190">
        <f>D248+G248+J248</f>
        <v>0</v>
      </c>
      <c r="Q248" s="192" t="s">
        <v>7</v>
      </c>
      <c r="R248" s="194">
        <f>F248+I248+L248</f>
        <v>0</v>
      </c>
      <c r="S248" s="196">
        <f>IF(D248&gt;F248,2,IF(AND(D248&lt;F248,E248=":"),1,0))+IF(G248&gt;I248,2,IF(AND(G248&lt;I248,H248=":"),1,0))+IF(J248&gt;L248,2,IF(AND(J248&lt;L248,K248=":"),1,0))</f>
        <v>0</v>
      </c>
      <c r="T248" s="198"/>
    </row>
    <row r="249" spans="1:37" ht="13.8" thickBot="1">
      <c r="A249" s="218"/>
      <c r="B249" s="220"/>
      <c r="C249" s="39" t="str">
        <f>IF(A248&gt;0,IF(VLOOKUP(A248,seznam!$A$2:$C$129,2)&gt;0,VLOOKUP(A248,seznam!$A$2:$C$129,2),"------"),"------")</f>
        <v>------</v>
      </c>
      <c r="D249" s="193"/>
      <c r="E249" s="193"/>
      <c r="F249" s="195"/>
      <c r="G249" s="200"/>
      <c r="H249" s="193"/>
      <c r="I249" s="195"/>
      <c r="J249" s="200"/>
      <c r="K249" s="193"/>
      <c r="L249" s="195"/>
      <c r="M249" s="187"/>
      <c r="N249" s="188"/>
      <c r="O249" s="189"/>
      <c r="P249" s="191"/>
      <c r="Q249" s="193"/>
      <c r="R249" s="195"/>
      <c r="S249" s="197"/>
      <c r="T249" s="199"/>
    </row>
    <row r="251" spans="1:37" ht="39.9" customHeight="1">
      <c r="B251" s="178" t="str">
        <f>B84</f>
        <v>BTM B - U13 - 1.stupeň turnaj B</v>
      </c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177"/>
      <c r="AF251" s="177"/>
      <c r="AG251" s="177"/>
    </row>
    <row r="252" spans="1:37" ht="13.8" thickBot="1"/>
    <row r="253" spans="1:37" ht="13.8" thickBot="1">
      <c r="A253" s="97" t="s">
        <v>2</v>
      </c>
      <c r="B253" s="233" t="s">
        <v>50</v>
      </c>
      <c r="C253" s="234"/>
      <c r="D253" s="235">
        <v>1</v>
      </c>
      <c r="E253" s="236"/>
      <c r="F253" s="237"/>
      <c r="G253" s="238">
        <v>2</v>
      </c>
      <c r="H253" s="236"/>
      <c r="I253" s="237"/>
      <c r="J253" s="238">
        <v>3</v>
      </c>
      <c r="K253" s="236"/>
      <c r="L253" s="237"/>
      <c r="M253" s="238">
        <v>4</v>
      </c>
      <c r="N253" s="236"/>
      <c r="O253" s="239"/>
      <c r="P253" s="235" t="s">
        <v>4</v>
      </c>
      <c r="Q253" s="240"/>
      <c r="R253" s="241"/>
      <c r="S253" s="5" t="s">
        <v>5</v>
      </c>
      <c r="T253" s="4" t="s">
        <v>6</v>
      </c>
    </row>
    <row r="254" spans="1:37">
      <c r="A254" s="228"/>
      <c r="B254" s="229">
        <v>1</v>
      </c>
      <c r="C254" s="40" t="str">
        <f>IF(A254&gt;0,IF(VLOOKUP(A254,seznam!$A$2:$C$129,3)&gt;0,VLOOKUP(A254,seznam!$A$2:$C$129,3),"------"),"------")</f>
        <v>------</v>
      </c>
      <c r="D254" s="230"/>
      <c r="E254" s="231"/>
      <c r="F254" s="232"/>
      <c r="G254" s="224">
        <f>AE257</f>
        <v>0</v>
      </c>
      <c r="H254" s="225" t="str">
        <f>AF257</f>
        <v>:</v>
      </c>
      <c r="I254" s="226">
        <f>AG257</f>
        <v>0</v>
      </c>
      <c r="J254" s="224">
        <f>AG259</f>
        <v>0</v>
      </c>
      <c r="K254" s="225" t="str">
        <f>AF259</f>
        <v>:</v>
      </c>
      <c r="L254" s="226">
        <f>AE259</f>
        <v>0</v>
      </c>
      <c r="M254" s="224">
        <f>AE254</f>
        <v>0</v>
      </c>
      <c r="N254" s="225" t="str">
        <f>AF254</f>
        <v>:</v>
      </c>
      <c r="O254" s="227">
        <f>AG254</f>
        <v>0</v>
      </c>
      <c r="P254" s="215">
        <f>G254+J254+M254</f>
        <v>0</v>
      </c>
      <c r="Q254" s="225" t="s">
        <v>7</v>
      </c>
      <c r="R254" s="242">
        <f>I254+L254+O254</f>
        <v>0</v>
      </c>
      <c r="S254" s="243">
        <f>IF(G254&gt;I254,2,IF(AND(G254&lt;I254,H254=":"),1,0))+IF(J254&gt;L254,2,IF(AND(J254&lt;L254,K254=":"),1,0))+IF(M254&gt;O254,2,IF(AND(M254&lt;O254,N254=":"),1,0))</f>
        <v>0</v>
      </c>
      <c r="T254" s="216"/>
      <c r="V254" s="6">
        <v>1</v>
      </c>
      <c r="W254" s="10" t="str">
        <f>C255</f>
        <v>------</v>
      </c>
      <c r="X254" s="16" t="s">
        <v>10</v>
      </c>
      <c r="Y254" s="13" t="str">
        <f>C261</f>
        <v>------</v>
      </c>
      <c r="Z254" s="43"/>
      <c r="AA254" s="44"/>
      <c r="AB254" s="44"/>
      <c r="AC254" s="44"/>
      <c r="AD254" s="48"/>
      <c r="AE254" s="22">
        <f t="shared" ref="AE254:AE259" si="48">IF(AND(LEN(Z254)&gt;0,MID(Z254,1,1)&lt;&gt;"-"),"1","0")+IF(AND(LEN(AA254)&gt;0,MID(AA254,1,1)&lt;&gt;"-"),"1","0")+IF(AND(LEN(AB254)&gt;0,MID(AB254,1,1)&lt;&gt;"-"),"1","0")+IF(AND(LEN(AC254)&gt;0,MID(AC254,1,1)&lt;&gt;"-"),"1","0")+IF(AND(LEN(AD254)&gt;0,MID(AD254,1,1)&lt;&gt;"-"),"1","0")</f>
        <v>0</v>
      </c>
      <c r="AF254" s="23" t="s">
        <v>7</v>
      </c>
      <c r="AG254" s="24">
        <f t="shared" ref="AG254:AG259" si="49">IF(AND(LEN(Z254)&gt;0,MID(Z254,1,1)="-"),"1","0")+IF(AND(LEN(AA254)&gt;0,MID(AA254,1,1)="-"),"1","0")+IF(AND(LEN(AB254)&gt;0,MID(AB254,1,1)="-"),"1","0")+IF(AND(LEN(AC254)&gt;0,MID(AC254,1,1)="-"),"1","0")+IF(AND(LEN(AD254)&gt;0,MID(AD254,1,1)="-"),"1","0")</f>
        <v>0</v>
      </c>
      <c r="AJ254" s="124">
        <f>A254</f>
        <v>0</v>
      </c>
      <c r="AK254" s="124">
        <f>A260</f>
        <v>0</v>
      </c>
    </row>
    <row r="255" spans="1:37">
      <c r="A255" s="217"/>
      <c r="B255" s="223"/>
      <c r="C255" s="96" t="str">
        <f>IF(A254&gt;0,IF(VLOOKUP(A254,seznam!$A$2:$C$129,2)&gt;0,VLOOKUP(A254,seznam!$A$2:$C$129,2),"------"),"------")</f>
        <v>------</v>
      </c>
      <c r="D255" s="213"/>
      <c r="E255" s="213"/>
      <c r="F255" s="214"/>
      <c r="G255" s="183"/>
      <c r="H255" s="203"/>
      <c r="I255" s="204"/>
      <c r="J255" s="183"/>
      <c r="K255" s="203"/>
      <c r="L255" s="204"/>
      <c r="M255" s="183"/>
      <c r="N255" s="203"/>
      <c r="O255" s="222"/>
      <c r="P255" s="202"/>
      <c r="Q255" s="203"/>
      <c r="R255" s="204"/>
      <c r="S255" s="205"/>
      <c r="T255" s="206"/>
      <c r="V255" s="7">
        <v>2</v>
      </c>
      <c r="W255" s="11" t="str">
        <f>C257</f>
        <v>------</v>
      </c>
      <c r="X255" s="17" t="s">
        <v>10</v>
      </c>
      <c r="Y255" s="14" t="str">
        <f>C259</f>
        <v>------</v>
      </c>
      <c r="Z255" s="45"/>
      <c r="AA255" s="42"/>
      <c r="AB255" s="42"/>
      <c r="AC255" s="42"/>
      <c r="AD255" s="49"/>
      <c r="AE255" s="25">
        <f t="shared" si="48"/>
        <v>0</v>
      </c>
      <c r="AF255" s="26" t="s">
        <v>7</v>
      </c>
      <c r="AG255" s="27">
        <f t="shared" si="49"/>
        <v>0</v>
      </c>
      <c r="AJ255" s="124">
        <f>A256</f>
        <v>0</v>
      </c>
      <c r="AK255" s="124">
        <f>A258</f>
        <v>0</v>
      </c>
    </row>
    <row r="256" spans="1:37">
      <c r="A256" s="217"/>
      <c r="B256" s="219">
        <v>2</v>
      </c>
      <c r="C256" s="41" t="str">
        <f>IF(A256&gt;0,IF(VLOOKUP(A256,seznam!$A$2:$C$129,3)&gt;0,VLOOKUP(A256,seznam!$A$2:$C$129,3),"------"),"------")</f>
        <v>------</v>
      </c>
      <c r="D256" s="192">
        <f>I254</f>
        <v>0</v>
      </c>
      <c r="E256" s="192" t="str">
        <f>H254</f>
        <v>:</v>
      </c>
      <c r="F256" s="194">
        <f>G254</f>
        <v>0</v>
      </c>
      <c r="G256" s="210"/>
      <c r="H256" s="185"/>
      <c r="I256" s="211"/>
      <c r="J256" s="182">
        <f>AE255</f>
        <v>0</v>
      </c>
      <c r="K256" s="192" t="str">
        <f>AF255</f>
        <v>:</v>
      </c>
      <c r="L256" s="194">
        <f>AG255</f>
        <v>0</v>
      </c>
      <c r="M256" s="182">
        <f>AE258</f>
        <v>0</v>
      </c>
      <c r="N256" s="192" t="str">
        <f>AF258</f>
        <v>:</v>
      </c>
      <c r="O256" s="221">
        <f>AG258</f>
        <v>0</v>
      </c>
      <c r="P256" s="201">
        <f>D256+J256+M256</f>
        <v>0</v>
      </c>
      <c r="Q256" s="192" t="s">
        <v>7</v>
      </c>
      <c r="R256" s="194">
        <f>F256+L256+O256</f>
        <v>0</v>
      </c>
      <c r="S256" s="196">
        <f>IF(D256&gt;F256,2,IF(AND(D256&lt;F256,E256=":"),1,0))+IF(J256&gt;L256,2,IF(AND(J256&lt;L256,K256=":"),1,0))+IF(M256&gt;O256,2,IF(AND(M256&lt;O256,N256=":"),1,0))</f>
        <v>0</v>
      </c>
      <c r="T256" s="198"/>
      <c r="V256" s="7">
        <v>3</v>
      </c>
      <c r="W256" s="11" t="str">
        <f>C261</f>
        <v>------</v>
      </c>
      <c r="X256" s="18" t="s">
        <v>10</v>
      </c>
      <c r="Y256" s="14" t="str">
        <f>C259</f>
        <v>------</v>
      </c>
      <c r="Z256" s="45"/>
      <c r="AA256" s="42"/>
      <c r="AB256" s="42"/>
      <c r="AC256" s="42"/>
      <c r="AD256" s="49"/>
      <c r="AE256" s="25">
        <f t="shared" si="48"/>
        <v>0</v>
      </c>
      <c r="AF256" s="26" t="s">
        <v>7</v>
      </c>
      <c r="AG256" s="27">
        <f t="shared" si="49"/>
        <v>0</v>
      </c>
      <c r="AJ256" s="124">
        <f>A260</f>
        <v>0</v>
      </c>
      <c r="AK256" s="124">
        <f>A258</f>
        <v>0</v>
      </c>
    </row>
    <row r="257" spans="1:37">
      <c r="A257" s="217"/>
      <c r="B257" s="223"/>
      <c r="C257" s="38" t="str">
        <f>IF(A256&gt;0,IF(VLOOKUP(A256,seznam!$A$2:$C$129,2)&gt;0,VLOOKUP(A256,seznam!$A$2:$C$129,2),"------"),"------")</f>
        <v>------</v>
      </c>
      <c r="D257" s="203"/>
      <c r="E257" s="203"/>
      <c r="F257" s="204"/>
      <c r="G257" s="212"/>
      <c r="H257" s="213"/>
      <c r="I257" s="214"/>
      <c r="J257" s="183"/>
      <c r="K257" s="203"/>
      <c r="L257" s="204"/>
      <c r="M257" s="183"/>
      <c r="N257" s="203"/>
      <c r="O257" s="222"/>
      <c r="P257" s="207"/>
      <c r="Q257" s="208"/>
      <c r="R257" s="209"/>
      <c r="S257" s="205"/>
      <c r="T257" s="206"/>
      <c r="V257" s="7">
        <v>4</v>
      </c>
      <c r="W257" s="11" t="str">
        <f>C255</f>
        <v>------</v>
      </c>
      <c r="X257" s="17" t="s">
        <v>10</v>
      </c>
      <c r="Y257" s="14" t="str">
        <f>C257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4">
        <f>A254</f>
        <v>0</v>
      </c>
      <c r="AK257" s="124">
        <f>A256</f>
        <v>0</v>
      </c>
    </row>
    <row r="258" spans="1:37">
      <c r="A258" s="217"/>
      <c r="B258" s="219">
        <v>3</v>
      </c>
      <c r="C258" s="41" t="str">
        <f>IF(A258&gt;0,IF(VLOOKUP(A258,seznam!$A$2:$C$129,3)&gt;0,VLOOKUP(A258,seznam!$A$2:$C$129,3),"------"),"------")</f>
        <v>------</v>
      </c>
      <c r="D258" s="192">
        <f>L254</f>
        <v>0</v>
      </c>
      <c r="E258" s="192" t="str">
        <f>K254</f>
        <v>:</v>
      </c>
      <c r="F258" s="194">
        <f>J254</f>
        <v>0</v>
      </c>
      <c r="G258" s="182">
        <f>L256</f>
        <v>0</v>
      </c>
      <c r="H258" s="192" t="str">
        <f>K256</f>
        <v>:</v>
      </c>
      <c r="I258" s="194">
        <f>J256</f>
        <v>0</v>
      </c>
      <c r="J258" s="210"/>
      <c r="K258" s="185"/>
      <c r="L258" s="211"/>
      <c r="M258" s="182">
        <f>AG256</f>
        <v>0</v>
      </c>
      <c r="N258" s="192" t="str">
        <f>AF256</f>
        <v>:</v>
      </c>
      <c r="O258" s="221">
        <f>AE256</f>
        <v>0</v>
      </c>
      <c r="P258" s="201">
        <f>D258+G258+M258</f>
        <v>0</v>
      </c>
      <c r="Q258" s="192" t="s">
        <v>7</v>
      </c>
      <c r="R258" s="194">
        <f>F258+I258+O258</f>
        <v>0</v>
      </c>
      <c r="S258" s="196">
        <f>IF(D258&gt;F258,2,IF(AND(D258&lt;F258,E258=":"),1,0))+IF(G258&gt;I258,2,IF(AND(G258&lt;I258,H258=":"),1,0))+IF(M258&gt;O258,2,IF(AND(M258&lt;O258,N258=":"),1,0))</f>
        <v>0</v>
      </c>
      <c r="T258" s="198"/>
      <c r="V258" s="7">
        <v>5</v>
      </c>
      <c r="W258" s="11" t="str">
        <f>C257</f>
        <v>------</v>
      </c>
      <c r="X258" s="17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4">
        <f>A256</f>
        <v>0</v>
      </c>
      <c r="AK258" s="124">
        <f>A260</f>
        <v>0</v>
      </c>
    </row>
    <row r="259" spans="1:37" ht="13.8" thickBot="1">
      <c r="A259" s="217"/>
      <c r="B259" s="223"/>
      <c r="C259" s="38" t="str">
        <f>IF(A258&gt;0,IF(VLOOKUP(A258,seznam!$A$2:$C$129,2)&gt;0,VLOOKUP(A258,seznam!$A$2:$C$129,2),"------"),"------")</f>
        <v>------</v>
      </c>
      <c r="D259" s="203"/>
      <c r="E259" s="203"/>
      <c r="F259" s="204"/>
      <c r="G259" s="183"/>
      <c r="H259" s="203"/>
      <c r="I259" s="204"/>
      <c r="J259" s="212"/>
      <c r="K259" s="213"/>
      <c r="L259" s="214"/>
      <c r="M259" s="183"/>
      <c r="N259" s="203"/>
      <c r="O259" s="222"/>
      <c r="P259" s="202"/>
      <c r="Q259" s="203"/>
      <c r="R259" s="204"/>
      <c r="S259" s="205"/>
      <c r="T259" s="206"/>
      <c r="V259" s="8">
        <v>6</v>
      </c>
      <c r="W259" s="12" t="str">
        <f>C259</f>
        <v>------</v>
      </c>
      <c r="X259" s="19" t="s">
        <v>10</v>
      </c>
      <c r="Y259" s="15" t="str">
        <f>C255</f>
        <v>------</v>
      </c>
      <c r="Z259" s="46"/>
      <c r="AA259" s="47"/>
      <c r="AB259" s="47"/>
      <c r="AC259" s="47"/>
      <c r="AD259" s="50"/>
      <c r="AE259" s="28">
        <f t="shared" si="48"/>
        <v>0</v>
      </c>
      <c r="AF259" s="29" t="s">
        <v>7</v>
      </c>
      <c r="AG259" s="30">
        <f t="shared" si="49"/>
        <v>0</v>
      </c>
      <c r="AJ259" s="124">
        <f>A258</f>
        <v>0</v>
      </c>
      <c r="AK259" s="124">
        <f>A254</f>
        <v>0</v>
      </c>
    </row>
    <row r="260" spans="1:37">
      <c r="A260" s="217"/>
      <c r="B260" s="219">
        <v>4</v>
      </c>
      <c r="C260" s="41" t="str">
        <f>IF(A260&gt;0,IF(VLOOKUP(A260,seznam!$A$2:$C$129,3)&gt;0,VLOOKUP(A260,seznam!$A$2:$C$129,3),"------"),"------")</f>
        <v>------</v>
      </c>
      <c r="D260" s="192">
        <f>O254</f>
        <v>0</v>
      </c>
      <c r="E260" s="192" t="str">
        <f>N254</f>
        <v>:</v>
      </c>
      <c r="F260" s="194">
        <f>M254</f>
        <v>0</v>
      </c>
      <c r="G260" s="182">
        <f>O256</f>
        <v>0</v>
      </c>
      <c r="H260" s="192" t="str">
        <f>N256</f>
        <v>:</v>
      </c>
      <c r="I260" s="194">
        <f>M256</f>
        <v>0</v>
      </c>
      <c r="J260" s="182">
        <f>O258</f>
        <v>0</v>
      </c>
      <c r="K260" s="192" t="str">
        <f>N258</f>
        <v>:</v>
      </c>
      <c r="L260" s="194">
        <f>M258</f>
        <v>0</v>
      </c>
      <c r="M260" s="184"/>
      <c r="N260" s="185"/>
      <c r="O260" s="186"/>
      <c r="P260" s="190">
        <f>D260+G260+J260</f>
        <v>0</v>
      </c>
      <c r="Q260" s="192" t="s">
        <v>7</v>
      </c>
      <c r="R260" s="194">
        <f>F260+I260+L260</f>
        <v>0</v>
      </c>
      <c r="S260" s="196">
        <f>IF(D260&gt;F260,2,IF(AND(D260&lt;F260,E260=":"),1,0))+IF(G260&gt;I260,2,IF(AND(G260&lt;I260,H260=":"),1,0))+IF(J260&gt;L260,2,IF(AND(J260&lt;L260,K260=":"),1,0))</f>
        <v>0</v>
      </c>
      <c r="T260" s="198"/>
    </row>
    <row r="261" spans="1:37" ht="13.8" thickBot="1">
      <c r="A261" s="218"/>
      <c r="B261" s="220"/>
      <c r="C261" s="39" t="str">
        <f>IF(A260&gt;0,IF(VLOOKUP(A260,seznam!$A$2:$C$129,2)&gt;0,VLOOKUP(A260,seznam!$A$2:$C$129,2),"------"),"------")</f>
        <v>------</v>
      </c>
      <c r="D261" s="193"/>
      <c r="E261" s="193"/>
      <c r="F261" s="195"/>
      <c r="G261" s="200"/>
      <c r="H261" s="193"/>
      <c r="I261" s="195"/>
      <c r="J261" s="200"/>
      <c r="K261" s="193"/>
      <c r="L261" s="195"/>
      <c r="M261" s="187"/>
      <c r="N261" s="188"/>
      <c r="O261" s="189"/>
      <c r="P261" s="191"/>
      <c r="Q261" s="193"/>
      <c r="R261" s="195"/>
      <c r="S261" s="197"/>
      <c r="T261" s="199"/>
    </row>
    <row r="262" spans="1:37" ht="13.8" thickBot="1"/>
    <row r="263" spans="1:37" ht="13.8" thickBot="1">
      <c r="A263" s="97" t="s">
        <v>2</v>
      </c>
      <c r="B263" s="233" t="s">
        <v>51</v>
      </c>
      <c r="C263" s="234"/>
      <c r="D263" s="235">
        <v>1</v>
      </c>
      <c r="E263" s="236"/>
      <c r="F263" s="237"/>
      <c r="G263" s="238">
        <v>2</v>
      </c>
      <c r="H263" s="236"/>
      <c r="I263" s="237"/>
      <c r="J263" s="238">
        <v>3</v>
      </c>
      <c r="K263" s="236"/>
      <c r="L263" s="237"/>
      <c r="M263" s="238">
        <v>4</v>
      </c>
      <c r="N263" s="236"/>
      <c r="O263" s="239"/>
      <c r="P263" s="235" t="s">
        <v>4</v>
      </c>
      <c r="Q263" s="240"/>
      <c r="R263" s="241"/>
      <c r="S263" s="5" t="s">
        <v>5</v>
      </c>
      <c r="T263" s="4" t="s">
        <v>6</v>
      </c>
    </row>
    <row r="264" spans="1:37">
      <c r="A264" s="228"/>
      <c r="B264" s="229">
        <v>1</v>
      </c>
      <c r="C264" s="40" t="str">
        <f>IF(A264&gt;0,IF(VLOOKUP(A264,seznam!$A$2:$C$129,3)&gt;0,VLOOKUP(A264,seznam!$A$2:$C$129,3),"------"),"------")</f>
        <v>------</v>
      </c>
      <c r="D264" s="230"/>
      <c r="E264" s="231"/>
      <c r="F264" s="232"/>
      <c r="G264" s="224">
        <f>AE267</f>
        <v>0</v>
      </c>
      <c r="H264" s="225" t="str">
        <f>AF267</f>
        <v>:</v>
      </c>
      <c r="I264" s="226">
        <f>AG267</f>
        <v>0</v>
      </c>
      <c r="J264" s="224">
        <f>AG269</f>
        <v>0</v>
      </c>
      <c r="K264" s="225" t="str">
        <f>AF269</f>
        <v>:</v>
      </c>
      <c r="L264" s="226">
        <f>AE269</f>
        <v>0</v>
      </c>
      <c r="M264" s="224">
        <f>AE264</f>
        <v>0</v>
      </c>
      <c r="N264" s="225" t="str">
        <f>AF264</f>
        <v>:</v>
      </c>
      <c r="O264" s="227">
        <f>AG264</f>
        <v>0</v>
      </c>
      <c r="P264" s="215">
        <f>G264+J264+M264</f>
        <v>0</v>
      </c>
      <c r="Q264" s="225" t="s">
        <v>7</v>
      </c>
      <c r="R264" s="242">
        <f>I264+L264+O264</f>
        <v>0</v>
      </c>
      <c r="S264" s="243">
        <f>IF(G264&gt;I264,2,IF(AND(G264&lt;I264,H264=":"),1,0))+IF(J264&gt;L264,2,IF(AND(J264&lt;L264,K264=":"),1,0))+IF(M264&gt;O264,2,IF(AND(M264&lt;O264,N264=":"),1,0))</f>
        <v>0</v>
      </c>
      <c r="T264" s="216"/>
      <c r="V264" s="6">
        <v>1</v>
      </c>
      <c r="W264" s="10" t="str">
        <f>C265</f>
        <v>------</v>
      </c>
      <c r="X264" s="16" t="s">
        <v>10</v>
      </c>
      <c r="Y264" s="13" t="str">
        <f>C271</f>
        <v>------</v>
      </c>
      <c r="Z264" s="43"/>
      <c r="AA264" s="44"/>
      <c r="AB264" s="44"/>
      <c r="AC264" s="44"/>
      <c r="AD264" s="48"/>
      <c r="AE264" s="22">
        <f t="shared" ref="AE264:AE269" si="50">IF(AND(LEN(Z264)&gt;0,MID(Z264,1,1)&lt;&gt;"-"),"1","0")+IF(AND(LEN(AA264)&gt;0,MID(AA264,1,1)&lt;&gt;"-"),"1","0")+IF(AND(LEN(AB264)&gt;0,MID(AB264,1,1)&lt;&gt;"-"),"1","0")+IF(AND(LEN(AC264)&gt;0,MID(AC264,1,1)&lt;&gt;"-"),"1","0")+IF(AND(LEN(AD264)&gt;0,MID(AD264,1,1)&lt;&gt;"-"),"1","0")</f>
        <v>0</v>
      </c>
      <c r="AF264" s="23" t="s">
        <v>7</v>
      </c>
      <c r="AG264" s="24">
        <f t="shared" ref="AG264:AG269" si="51">IF(AND(LEN(Z264)&gt;0,MID(Z264,1,1)="-"),"1","0")+IF(AND(LEN(AA264)&gt;0,MID(AA264,1,1)="-"),"1","0")+IF(AND(LEN(AB264)&gt;0,MID(AB264,1,1)="-"),"1","0")+IF(AND(LEN(AC264)&gt;0,MID(AC264,1,1)="-"),"1","0")+IF(AND(LEN(AD264)&gt;0,MID(AD264,1,1)="-"),"1","0")</f>
        <v>0</v>
      </c>
      <c r="AJ264" s="124">
        <f>A264</f>
        <v>0</v>
      </c>
      <c r="AK264" s="124">
        <f>A270</f>
        <v>0</v>
      </c>
    </row>
    <row r="265" spans="1:37">
      <c r="A265" s="217"/>
      <c r="B265" s="223"/>
      <c r="C265" s="96" t="str">
        <f>IF(A264&gt;0,IF(VLOOKUP(A264,seznam!$A$2:$C$129,2)&gt;0,VLOOKUP(A264,seznam!$A$2:$C$129,2),"------"),"------")</f>
        <v>------</v>
      </c>
      <c r="D265" s="213"/>
      <c r="E265" s="213"/>
      <c r="F265" s="214"/>
      <c r="G265" s="183"/>
      <c r="H265" s="203"/>
      <c r="I265" s="204"/>
      <c r="J265" s="183"/>
      <c r="K265" s="203"/>
      <c r="L265" s="204"/>
      <c r="M265" s="183"/>
      <c r="N265" s="203"/>
      <c r="O265" s="222"/>
      <c r="P265" s="202"/>
      <c r="Q265" s="203"/>
      <c r="R265" s="204"/>
      <c r="S265" s="205"/>
      <c r="T265" s="206"/>
      <c r="V265" s="7">
        <v>2</v>
      </c>
      <c r="W265" s="11" t="str">
        <f>C267</f>
        <v>------</v>
      </c>
      <c r="X265" s="17" t="s">
        <v>10</v>
      </c>
      <c r="Y265" s="14" t="str">
        <f>C269</f>
        <v>------</v>
      </c>
      <c r="Z265" s="45"/>
      <c r="AA265" s="42"/>
      <c r="AB265" s="42"/>
      <c r="AC265" s="42"/>
      <c r="AD265" s="49"/>
      <c r="AE265" s="25">
        <f t="shared" si="50"/>
        <v>0</v>
      </c>
      <c r="AF265" s="26" t="s">
        <v>7</v>
      </c>
      <c r="AG265" s="27">
        <f t="shared" si="51"/>
        <v>0</v>
      </c>
      <c r="AJ265" s="124">
        <f>A266</f>
        <v>0</v>
      </c>
      <c r="AK265" s="124">
        <f>A268</f>
        <v>0</v>
      </c>
    </row>
    <row r="266" spans="1:37">
      <c r="A266" s="217"/>
      <c r="B266" s="219">
        <v>2</v>
      </c>
      <c r="C266" s="41" t="str">
        <f>IF(A266&gt;0,IF(VLOOKUP(A266,seznam!$A$2:$C$129,3)&gt;0,VLOOKUP(A266,seznam!$A$2:$C$129,3),"------"),"------")</f>
        <v>------</v>
      </c>
      <c r="D266" s="192">
        <f>I264</f>
        <v>0</v>
      </c>
      <c r="E266" s="192" t="str">
        <f>H264</f>
        <v>:</v>
      </c>
      <c r="F266" s="194">
        <f>G264</f>
        <v>0</v>
      </c>
      <c r="G266" s="210"/>
      <c r="H266" s="185"/>
      <c r="I266" s="211"/>
      <c r="J266" s="182">
        <f>AE265</f>
        <v>0</v>
      </c>
      <c r="K266" s="192" t="str">
        <f>AF265</f>
        <v>:</v>
      </c>
      <c r="L266" s="194">
        <f>AG265</f>
        <v>0</v>
      </c>
      <c r="M266" s="182">
        <f>AE268</f>
        <v>0</v>
      </c>
      <c r="N266" s="192" t="str">
        <f>AF268</f>
        <v>:</v>
      </c>
      <c r="O266" s="221">
        <f>AG268</f>
        <v>0</v>
      </c>
      <c r="P266" s="201">
        <f>D266+J266+M266</f>
        <v>0</v>
      </c>
      <c r="Q266" s="192" t="s">
        <v>7</v>
      </c>
      <c r="R266" s="194">
        <f>F266+L266+O266</f>
        <v>0</v>
      </c>
      <c r="S266" s="196">
        <f>IF(D266&gt;F266,2,IF(AND(D266&lt;F266,E266=":"),1,0))+IF(J266&gt;L266,2,IF(AND(J266&lt;L266,K266=":"),1,0))+IF(M266&gt;O266,2,IF(AND(M266&lt;O266,N266=":"),1,0))</f>
        <v>0</v>
      </c>
      <c r="T266" s="198"/>
      <c r="V266" s="7">
        <v>3</v>
      </c>
      <c r="W266" s="11" t="str">
        <f>C271</f>
        <v>------</v>
      </c>
      <c r="X266" s="18" t="s">
        <v>10</v>
      </c>
      <c r="Y266" s="14" t="str">
        <f>C269</f>
        <v>------</v>
      </c>
      <c r="Z266" s="45"/>
      <c r="AA266" s="42"/>
      <c r="AB266" s="42"/>
      <c r="AC266" s="42"/>
      <c r="AD266" s="49"/>
      <c r="AE266" s="25">
        <f t="shared" si="50"/>
        <v>0</v>
      </c>
      <c r="AF266" s="26" t="s">
        <v>7</v>
      </c>
      <c r="AG266" s="27">
        <f t="shared" si="51"/>
        <v>0</v>
      </c>
      <c r="AJ266" s="124">
        <f>A270</f>
        <v>0</v>
      </c>
      <c r="AK266" s="124">
        <f>A268</f>
        <v>0</v>
      </c>
    </row>
    <row r="267" spans="1:37">
      <c r="A267" s="217"/>
      <c r="B267" s="223"/>
      <c r="C267" s="38" t="str">
        <f>IF(A266&gt;0,IF(VLOOKUP(A266,seznam!$A$2:$C$129,2)&gt;0,VLOOKUP(A266,seznam!$A$2:$C$129,2),"------"),"------")</f>
        <v>------</v>
      </c>
      <c r="D267" s="203"/>
      <c r="E267" s="203"/>
      <c r="F267" s="204"/>
      <c r="G267" s="212"/>
      <c r="H267" s="213"/>
      <c r="I267" s="214"/>
      <c r="J267" s="183"/>
      <c r="K267" s="203"/>
      <c r="L267" s="204"/>
      <c r="M267" s="183"/>
      <c r="N267" s="203"/>
      <c r="O267" s="222"/>
      <c r="P267" s="207"/>
      <c r="Q267" s="208"/>
      <c r="R267" s="209"/>
      <c r="S267" s="205"/>
      <c r="T267" s="206"/>
      <c r="V267" s="7">
        <v>4</v>
      </c>
      <c r="W267" s="11" t="str">
        <f>C265</f>
        <v>------</v>
      </c>
      <c r="X267" s="17" t="s">
        <v>10</v>
      </c>
      <c r="Y267" s="14" t="str">
        <f>C267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4">
        <f>A264</f>
        <v>0</v>
      </c>
      <c r="AK267" s="124">
        <f>A266</f>
        <v>0</v>
      </c>
    </row>
    <row r="268" spans="1:37">
      <c r="A268" s="217"/>
      <c r="B268" s="219">
        <v>3</v>
      </c>
      <c r="C268" s="41" t="str">
        <f>IF(A268&gt;0,IF(VLOOKUP(A268,seznam!$A$2:$C$129,3)&gt;0,VLOOKUP(A268,seznam!$A$2:$C$129,3),"------"),"------")</f>
        <v>------</v>
      </c>
      <c r="D268" s="192">
        <f>L264</f>
        <v>0</v>
      </c>
      <c r="E268" s="192" t="str">
        <f>K264</f>
        <v>:</v>
      </c>
      <c r="F268" s="194">
        <f>J264</f>
        <v>0</v>
      </c>
      <c r="G268" s="182">
        <f>L266</f>
        <v>0</v>
      </c>
      <c r="H268" s="192" t="str">
        <f>K266</f>
        <v>:</v>
      </c>
      <c r="I268" s="194">
        <f>J266</f>
        <v>0</v>
      </c>
      <c r="J268" s="210"/>
      <c r="K268" s="185"/>
      <c r="L268" s="211"/>
      <c r="M268" s="182">
        <f>AG266</f>
        <v>0</v>
      </c>
      <c r="N268" s="192" t="str">
        <f>AF266</f>
        <v>:</v>
      </c>
      <c r="O268" s="221">
        <f>AE266</f>
        <v>0</v>
      </c>
      <c r="P268" s="201">
        <f>D268+G268+M268</f>
        <v>0</v>
      </c>
      <c r="Q268" s="192" t="s">
        <v>7</v>
      </c>
      <c r="R268" s="194">
        <f>F268+I268+O268</f>
        <v>0</v>
      </c>
      <c r="S268" s="196">
        <f>IF(D268&gt;F268,2,IF(AND(D268&lt;F268,E268=":"),1,0))+IF(G268&gt;I268,2,IF(AND(G268&lt;I268,H268=":"),1,0))+IF(M268&gt;O268,2,IF(AND(M268&lt;O268,N268=":"),1,0))</f>
        <v>0</v>
      </c>
      <c r="T268" s="198"/>
      <c r="V268" s="7">
        <v>5</v>
      </c>
      <c r="W268" s="11" t="str">
        <f>C267</f>
        <v>------</v>
      </c>
      <c r="X268" s="17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4">
        <f>A266</f>
        <v>0</v>
      </c>
      <c r="AK268" s="124">
        <f>A270</f>
        <v>0</v>
      </c>
    </row>
    <row r="269" spans="1:37" ht="13.8" thickBot="1">
      <c r="A269" s="217"/>
      <c r="B269" s="223"/>
      <c r="C269" s="38" t="str">
        <f>IF(A268&gt;0,IF(VLOOKUP(A268,seznam!$A$2:$C$129,2)&gt;0,VLOOKUP(A268,seznam!$A$2:$C$129,2),"------"),"------")</f>
        <v>------</v>
      </c>
      <c r="D269" s="203"/>
      <c r="E269" s="203"/>
      <c r="F269" s="204"/>
      <c r="G269" s="183"/>
      <c r="H269" s="203"/>
      <c r="I269" s="204"/>
      <c r="J269" s="212"/>
      <c r="K269" s="213"/>
      <c r="L269" s="214"/>
      <c r="M269" s="183"/>
      <c r="N269" s="203"/>
      <c r="O269" s="222"/>
      <c r="P269" s="202"/>
      <c r="Q269" s="203"/>
      <c r="R269" s="204"/>
      <c r="S269" s="205"/>
      <c r="T269" s="206"/>
      <c r="V269" s="8">
        <v>6</v>
      </c>
      <c r="W269" s="12" t="str">
        <f>C269</f>
        <v>------</v>
      </c>
      <c r="X269" s="19" t="s">
        <v>10</v>
      </c>
      <c r="Y269" s="15" t="str">
        <f>C265</f>
        <v>------</v>
      </c>
      <c r="Z269" s="46"/>
      <c r="AA269" s="47"/>
      <c r="AB269" s="47"/>
      <c r="AC269" s="47"/>
      <c r="AD269" s="50"/>
      <c r="AE269" s="28">
        <f t="shared" si="50"/>
        <v>0</v>
      </c>
      <c r="AF269" s="29" t="s">
        <v>7</v>
      </c>
      <c r="AG269" s="30">
        <f t="shared" si="51"/>
        <v>0</v>
      </c>
      <c r="AJ269" s="124">
        <f>A268</f>
        <v>0</v>
      </c>
      <c r="AK269" s="124">
        <f>A264</f>
        <v>0</v>
      </c>
    </row>
    <row r="270" spans="1:37">
      <c r="A270" s="217"/>
      <c r="B270" s="219">
        <v>4</v>
      </c>
      <c r="C270" s="41" t="str">
        <f>IF(A270&gt;0,IF(VLOOKUP(A270,seznam!$A$2:$C$129,3)&gt;0,VLOOKUP(A270,seznam!$A$2:$C$129,3),"------"),"------")</f>
        <v>------</v>
      </c>
      <c r="D270" s="192">
        <f>O264</f>
        <v>0</v>
      </c>
      <c r="E270" s="192" t="str">
        <f>N264</f>
        <v>:</v>
      </c>
      <c r="F270" s="194">
        <f>M264</f>
        <v>0</v>
      </c>
      <c r="G270" s="182">
        <f>O266</f>
        <v>0</v>
      </c>
      <c r="H270" s="192" t="str">
        <f>N266</f>
        <v>:</v>
      </c>
      <c r="I270" s="194">
        <f>M266</f>
        <v>0</v>
      </c>
      <c r="J270" s="182">
        <f>O268</f>
        <v>0</v>
      </c>
      <c r="K270" s="192" t="str">
        <f>N268</f>
        <v>:</v>
      </c>
      <c r="L270" s="194">
        <f>M268</f>
        <v>0</v>
      </c>
      <c r="M270" s="184"/>
      <c r="N270" s="185"/>
      <c r="O270" s="186"/>
      <c r="P270" s="190">
        <f>D270+G270+J270</f>
        <v>0</v>
      </c>
      <c r="Q270" s="192" t="s">
        <v>7</v>
      </c>
      <c r="R270" s="194">
        <f>F270+I270+L270</f>
        <v>0</v>
      </c>
      <c r="S270" s="196">
        <f>IF(D270&gt;F270,2,IF(AND(D270&lt;F270,E270=":"),1,0))+IF(G270&gt;I270,2,IF(AND(G270&lt;I270,H270=":"),1,0))+IF(J270&gt;L270,2,IF(AND(J270&lt;L270,K270=":"),1,0))</f>
        <v>0</v>
      </c>
      <c r="T270" s="198"/>
    </row>
    <row r="271" spans="1:37" ht="13.8" thickBot="1">
      <c r="A271" s="218"/>
      <c r="B271" s="220"/>
      <c r="C271" s="39" t="str">
        <f>IF(A270&gt;0,IF(VLOOKUP(A270,seznam!$A$2:$C$129,2)&gt;0,VLOOKUP(A270,seznam!$A$2:$C$129,2),"------"),"------")</f>
        <v>------</v>
      </c>
      <c r="D271" s="193"/>
      <c r="E271" s="193"/>
      <c r="F271" s="195"/>
      <c r="G271" s="200"/>
      <c r="H271" s="193"/>
      <c r="I271" s="195"/>
      <c r="J271" s="200"/>
      <c r="K271" s="193"/>
      <c r="L271" s="195"/>
      <c r="M271" s="187"/>
      <c r="N271" s="188"/>
      <c r="O271" s="189"/>
      <c r="P271" s="191"/>
      <c r="Q271" s="193"/>
      <c r="R271" s="195"/>
      <c r="S271" s="197"/>
      <c r="T271" s="199"/>
    </row>
    <row r="272" spans="1:37" ht="13.8" thickBot="1"/>
    <row r="273" spans="1:37" ht="13.8" thickBot="1">
      <c r="A273" s="97" t="s">
        <v>2</v>
      </c>
      <c r="B273" s="233" t="s">
        <v>52</v>
      </c>
      <c r="C273" s="234"/>
      <c r="D273" s="235">
        <v>1</v>
      </c>
      <c r="E273" s="236"/>
      <c r="F273" s="237"/>
      <c r="G273" s="238">
        <v>2</v>
      </c>
      <c r="H273" s="236"/>
      <c r="I273" s="237"/>
      <c r="J273" s="238">
        <v>3</v>
      </c>
      <c r="K273" s="236"/>
      <c r="L273" s="237"/>
      <c r="M273" s="238">
        <v>4</v>
      </c>
      <c r="N273" s="236"/>
      <c r="O273" s="239"/>
      <c r="P273" s="235" t="s">
        <v>4</v>
      </c>
      <c r="Q273" s="240"/>
      <c r="R273" s="241"/>
      <c r="S273" s="5" t="s">
        <v>5</v>
      </c>
      <c r="T273" s="4" t="s">
        <v>6</v>
      </c>
    </row>
    <row r="274" spans="1:37">
      <c r="A274" s="228"/>
      <c r="B274" s="229">
        <v>1</v>
      </c>
      <c r="C274" s="40" t="str">
        <f>IF(A274&gt;0,IF(VLOOKUP(A274,seznam!$A$2:$C$129,3)&gt;0,VLOOKUP(A274,seznam!$A$2:$C$129,3),"------"),"------")</f>
        <v>------</v>
      </c>
      <c r="D274" s="230"/>
      <c r="E274" s="231"/>
      <c r="F274" s="232"/>
      <c r="G274" s="224">
        <f>AE277</f>
        <v>0</v>
      </c>
      <c r="H274" s="225" t="str">
        <f>AF277</f>
        <v>:</v>
      </c>
      <c r="I274" s="226">
        <f>AG277</f>
        <v>0</v>
      </c>
      <c r="J274" s="224">
        <f>AG279</f>
        <v>0</v>
      </c>
      <c r="K274" s="225" t="str">
        <f>AF279</f>
        <v>:</v>
      </c>
      <c r="L274" s="226">
        <f>AE279</f>
        <v>0</v>
      </c>
      <c r="M274" s="224">
        <f>AE274</f>
        <v>0</v>
      </c>
      <c r="N274" s="225" t="str">
        <f>AF274</f>
        <v>:</v>
      </c>
      <c r="O274" s="227">
        <f>AG274</f>
        <v>0</v>
      </c>
      <c r="P274" s="215">
        <f>G274+J274+M274</f>
        <v>0</v>
      </c>
      <c r="Q274" s="225" t="s">
        <v>7</v>
      </c>
      <c r="R274" s="242">
        <f>I274+L274+O274</f>
        <v>0</v>
      </c>
      <c r="S274" s="243">
        <f>IF(G274&gt;I274,2,IF(AND(G274&lt;I274,H274=":"),1,0))+IF(J274&gt;L274,2,IF(AND(J274&lt;L274,K274=":"),1,0))+IF(M274&gt;O274,2,IF(AND(M274&lt;O274,N274=":"),1,0))</f>
        <v>0</v>
      </c>
      <c r="T274" s="216"/>
      <c r="V274" s="6">
        <v>1</v>
      </c>
      <c r="W274" s="10" t="str">
        <f>C275</f>
        <v>------</v>
      </c>
      <c r="X274" s="16" t="s">
        <v>10</v>
      </c>
      <c r="Y274" s="13" t="str">
        <f>C281</f>
        <v>------</v>
      </c>
      <c r="Z274" s="43"/>
      <c r="AA274" s="44"/>
      <c r="AB274" s="44"/>
      <c r="AC274" s="44"/>
      <c r="AD274" s="48"/>
      <c r="AE274" s="22">
        <f t="shared" ref="AE274:AE279" si="52">IF(AND(LEN(Z274)&gt;0,MID(Z274,1,1)&lt;&gt;"-"),"1","0")+IF(AND(LEN(AA274)&gt;0,MID(AA274,1,1)&lt;&gt;"-"),"1","0")+IF(AND(LEN(AB274)&gt;0,MID(AB274,1,1)&lt;&gt;"-"),"1","0")+IF(AND(LEN(AC274)&gt;0,MID(AC274,1,1)&lt;&gt;"-"),"1","0")+IF(AND(LEN(AD274)&gt;0,MID(AD274,1,1)&lt;&gt;"-"),"1","0")</f>
        <v>0</v>
      </c>
      <c r="AF274" s="23" t="s">
        <v>7</v>
      </c>
      <c r="AG274" s="24">
        <f t="shared" ref="AG274:AG279" si="53">IF(AND(LEN(Z274)&gt;0,MID(Z274,1,1)="-"),"1","0")+IF(AND(LEN(AA274)&gt;0,MID(AA274,1,1)="-"),"1","0")+IF(AND(LEN(AB274)&gt;0,MID(AB274,1,1)="-"),"1","0")+IF(AND(LEN(AC274)&gt;0,MID(AC274,1,1)="-"),"1","0")+IF(AND(LEN(AD274)&gt;0,MID(AD274,1,1)="-"),"1","0")</f>
        <v>0</v>
      </c>
      <c r="AJ274" s="124">
        <f>A274</f>
        <v>0</v>
      </c>
      <c r="AK274" s="124">
        <f>A280</f>
        <v>0</v>
      </c>
    </row>
    <row r="275" spans="1:37">
      <c r="A275" s="217"/>
      <c r="B275" s="223"/>
      <c r="C275" s="96" t="str">
        <f>IF(A274&gt;0,IF(VLOOKUP(A274,seznam!$A$2:$C$129,2)&gt;0,VLOOKUP(A274,seznam!$A$2:$C$129,2),"------"),"------")</f>
        <v>------</v>
      </c>
      <c r="D275" s="213"/>
      <c r="E275" s="213"/>
      <c r="F275" s="214"/>
      <c r="G275" s="183"/>
      <c r="H275" s="203"/>
      <c r="I275" s="204"/>
      <c r="J275" s="183"/>
      <c r="K275" s="203"/>
      <c r="L275" s="204"/>
      <c r="M275" s="183"/>
      <c r="N275" s="203"/>
      <c r="O275" s="222"/>
      <c r="P275" s="202"/>
      <c r="Q275" s="203"/>
      <c r="R275" s="204"/>
      <c r="S275" s="205"/>
      <c r="T275" s="206"/>
      <c r="V275" s="7">
        <v>2</v>
      </c>
      <c r="W275" s="11" t="str">
        <f>C277</f>
        <v>------</v>
      </c>
      <c r="X275" s="17" t="s">
        <v>10</v>
      </c>
      <c r="Y275" s="14" t="str">
        <f>C279</f>
        <v>------</v>
      </c>
      <c r="Z275" s="45"/>
      <c r="AA275" s="42"/>
      <c r="AB275" s="42"/>
      <c r="AC275" s="42"/>
      <c r="AD275" s="49"/>
      <c r="AE275" s="25">
        <f t="shared" si="52"/>
        <v>0</v>
      </c>
      <c r="AF275" s="26" t="s">
        <v>7</v>
      </c>
      <c r="AG275" s="27">
        <f t="shared" si="53"/>
        <v>0</v>
      </c>
      <c r="AJ275" s="124">
        <f>A276</f>
        <v>0</v>
      </c>
      <c r="AK275" s="124">
        <f>A278</f>
        <v>0</v>
      </c>
    </row>
    <row r="276" spans="1:37">
      <c r="A276" s="217"/>
      <c r="B276" s="219">
        <v>2</v>
      </c>
      <c r="C276" s="41" t="str">
        <f>IF(A276&gt;0,IF(VLOOKUP(A276,seznam!$A$2:$C$129,3)&gt;0,VLOOKUP(A276,seznam!$A$2:$C$129,3),"------"),"------")</f>
        <v>------</v>
      </c>
      <c r="D276" s="192">
        <f>I274</f>
        <v>0</v>
      </c>
      <c r="E276" s="192" t="str">
        <f>H274</f>
        <v>:</v>
      </c>
      <c r="F276" s="194">
        <f>G274</f>
        <v>0</v>
      </c>
      <c r="G276" s="210"/>
      <c r="H276" s="185"/>
      <c r="I276" s="211"/>
      <c r="J276" s="182">
        <f>AE275</f>
        <v>0</v>
      </c>
      <c r="K276" s="192" t="str">
        <f>AF275</f>
        <v>:</v>
      </c>
      <c r="L276" s="194">
        <f>AG275</f>
        <v>0</v>
      </c>
      <c r="M276" s="182">
        <f>AE278</f>
        <v>0</v>
      </c>
      <c r="N276" s="192" t="str">
        <f>AF278</f>
        <v>:</v>
      </c>
      <c r="O276" s="221">
        <f>AG278</f>
        <v>0</v>
      </c>
      <c r="P276" s="201">
        <f>D276+J276+M276</f>
        <v>0</v>
      </c>
      <c r="Q276" s="192" t="s">
        <v>7</v>
      </c>
      <c r="R276" s="194">
        <f>F276+L276+O276</f>
        <v>0</v>
      </c>
      <c r="S276" s="196">
        <f>IF(D276&gt;F276,2,IF(AND(D276&lt;F276,E276=":"),1,0))+IF(J276&gt;L276,2,IF(AND(J276&lt;L276,K276=":"),1,0))+IF(M276&gt;O276,2,IF(AND(M276&lt;O276,N276=":"),1,0))</f>
        <v>0</v>
      </c>
      <c r="T276" s="198"/>
      <c r="V276" s="7">
        <v>3</v>
      </c>
      <c r="W276" s="11" t="str">
        <f>C281</f>
        <v>------</v>
      </c>
      <c r="X276" s="18" t="s">
        <v>10</v>
      </c>
      <c r="Y276" s="14" t="str">
        <f>C279</f>
        <v>------</v>
      </c>
      <c r="Z276" s="45"/>
      <c r="AA276" s="42"/>
      <c r="AB276" s="42"/>
      <c r="AC276" s="42"/>
      <c r="AD276" s="49"/>
      <c r="AE276" s="25">
        <f t="shared" si="52"/>
        <v>0</v>
      </c>
      <c r="AF276" s="26" t="s">
        <v>7</v>
      </c>
      <c r="AG276" s="27">
        <f t="shared" si="53"/>
        <v>0</v>
      </c>
      <c r="AJ276" s="124">
        <f>A280</f>
        <v>0</v>
      </c>
      <c r="AK276" s="124">
        <f>A278</f>
        <v>0</v>
      </c>
    </row>
    <row r="277" spans="1:37">
      <c r="A277" s="217"/>
      <c r="B277" s="223"/>
      <c r="C277" s="38" t="str">
        <f>IF(A276&gt;0,IF(VLOOKUP(A276,seznam!$A$2:$C$129,2)&gt;0,VLOOKUP(A276,seznam!$A$2:$C$129,2),"------"),"------")</f>
        <v>------</v>
      </c>
      <c r="D277" s="203"/>
      <c r="E277" s="203"/>
      <c r="F277" s="204"/>
      <c r="G277" s="212"/>
      <c r="H277" s="213"/>
      <c r="I277" s="214"/>
      <c r="J277" s="183"/>
      <c r="K277" s="203"/>
      <c r="L277" s="204"/>
      <c r="M277" s="183"/>
      <c r="N277" s="203"/>
      <c r="O277" s="222"/>
      <c r="P277" s="207"/>
      <c r="Q277" s="208"/>
      <c r="R277" s="209"/>
      <c r="S277" s="205"/>
      <c r="T277" s="206"/>
      <c r="V277" s="7">
        <v>4</v>
      </c>
      <c r="W277" s="11" t="str">
        <f>C275</f>
        <v>------</v>
      </c>
      <c r="X277" s="17" t="s">
        <v>10</v>
      </c>
      <c r="Y277" s="14" t="str">
        <f>C277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4">
        <f>A274</f>
        <v>0</v>
      </c>
      <c r="AK277" s="124">
        <f>A276</f>
        <v>0</v>
      </c>
    </row>
    <row r="278" spans="1:37">
      <c r="A278" s="217"/>
      <c r="B278" s="219">
        <v>3</v>
      </c>
      <c r="C278" s="41" t="str">
        <f>IF(A278&gt;0,IF(VLOOKUP(A278,seznam!$A$2:$C$129,3)&gt;0,VLOOKUP(A278,seznam!$A$2:$C$129,3),"------"),"------")</f>
        <v>------</v>
      </c>
      <c r="D278" s="192">
        <f>L274</f>
        <v>0</v>
      </c>
      <c r="E278" s="192" t="str">
        <f>K274</f>
        <v>:</v>
      </c>
      <c r="F278" s="194">
        <f>J274</f>
        <v>0</v>
      </c>
      <c r="G278" s="182">
        <f>L276</f>
        <v>0</v>
      </c>
      <c r="H278" s="192" t="str">
        <f>K276</f>
        <v>:</v>
      </c>
      <c r="I278" s="194">
        <f>J276</f>
        <v>0</v>
      </c>
      <c r="J278" s="210"/>
      <c r="K278" s="185"/>
      <c r="L278" s="211"/>
      <c r="M278" s="182">
        <f>AG276</f>
        <v>0</v>
      </c>
      <c r="N278" s="192" t="str">
        <f>AF276</f>
        <v>:</v>
      </c>
      <c r="O278" s="221">
        <f>AE276</f>
        <v>0</v>
      </c>
      <c r="P278" s="201">
        <f>D278+G278+M278</f>
        <v>0</v>
      </c>
      <c r="Q278" s="192" t="s">
        <v>7</v>
      </c>
      <c r="R278" s="194">
        <f>F278+I278+O278</f>
        <v>0</v>
      </c>
      <c r="S278" s="196">
        <f>IF(D278&gt;F278,2,IF(AND(D278&lt;F278,E278=":"),1,0))+IF(G278&gt;I278,2,IF(AND(G278&lt;I278,H278=":"),1,0))+IF(M278&gt;O278,2,IF(AND(M278&lt;O278,N278=":"),1,0))</f>
        <v>0</v>
      </c>
      <c r="T278" s="198"/>
      <c r="V278" s="7">
        <v>5</v>
      </c>
      <c r="W278" s="11" t="str">
        <f>C277</f>
        <v>------</v>
      </c>
      <c r="X278" s="17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4">
        <f>A276</f>
        <v>0</v>
      </c>
      <c r="AK278" s="124">
        <f>A280</f>
        <v>0</v>
      </c>
    </row>
    <row r="279" spans="1:37" ht="13.8" thickBot="1">
      <c r="A279" s="217"/>
      <c r="B279" s="223"/>
      <c r="C279" s="38" t="str">
        <f>IF(A278&gt;0,IF(VLOOKUP(A278,seznam!$A$2:$C$129,2)&gt;0,VLOOKUP(A278,seznam!$A$2:$C$129,2),"------"),"------")</f>
        <v>------</v>
      </c>
      <c r="D279" s="203"/>
      <c r="E279" s="203"/>
      <c r="F279" s="204"/>
      <c r="G279" s="183"/>
      <c r="H279" s="203"/>
      <c r="I279" s="204"/>
      <c r="J279" s="212"/>
      <c r="K279" s="213"/>
      <c r="L279" s="214"/>
      <c r="M279" s="183"/>
      <c r="N279" s="203"/>
      <c r="O279" s="222"/>
      <c r="P279" s="202"/>
      <c r="Q279" s="203"/>
      <c r="R279" s="204"/>
      <c r="S279" s="205"/>
      <c r="T279" s="206"/>
      <c r="V279" s="8">
        <v>6</v>
      </c>
      <c r="W279" s="12" t="str">
        <f>C279</f>
        <v>------</v>
      </c>
      <c r="X279" s="19" t="s">
        <v>10</v>
      </c>
      <c r="Y279" s="15" t="str">
        <f>C275</f>
        <v>------</v>
      </c>
      <c r="Z279" s="46"/>
      <c r="AA279" s="47"/>
      <c r="AB279" s="47"/>
      <c r="AC279" s="47"/>
      <c r="AD279" s="50"/>
      <c r="AE279" s="28">
        <f t="shared" si="52"/>
        <v>0</v>
      </c>
      <c r="AF279" s="29" t="s">
        <v>7</v>
      </c>
      <c r="AG279" s="30">
        <f t="shared" si="53"/>
        <v>0</v>
      </c>
      <c r="AJ279" s="124">
        <f>A278</f>
        <v>0</v>
      </c>
      <c r="AK279" s="124">
        <f>A274</f>
        <v>0</v>
      </c>
    </row>
    <row r="280" spans="1:37">
      <c r="A280" s="217"/>
      <c r="B280" s="219">
        <v>4</v>
      </c>
      <c r="C280" s="41" t="str">
        <f>IF(A280&gt;0,IF(VLOOKUP(A280,seznam!$A$2:$C$129,3)&gt;0,VLOOKUP(A280,seznam!$A$2:$C$129,3),"------"),"------")</f>
        <v>------</v>
      </c>
      <c r="D280" s="192">
        <f>O274</f>
        <v>0</v>
      </c>
      <c r="E280" s="192" t="str">
        <f>N274</f>
        <v>:</v>
      </c>
      <c r="F280" s="194">
        <f>M274</f>
        <v>0</v>
      </c>
      <c r="G280" s="182">
        <f>O276</f>
        <v>0</v>
      </c>
      <c r="H280" s="192" t="str">
        <f>N276</f>
        <v>:</v>
      </c>
      <c r="I280" s="194">
        <f>M276</f>
        <v>0</v>
      </c>
      <c r="J280" s="182">
        <f>O278</f>
        <v>0</v>
      </c>
      <c r="K280" s="192" t="str">
        <f>N278</f>
        <v>:</v>
      </c>
      <c r="L280" s="194">
        <f>M278</f>
        <v>0</v>
      </c>
      <c r="M280" s="184"/>
      <c r="N280" s="185"/>
      <c r="O280" s="186"/>
      <c r="P280" s="190">
        <f>D280+G280+J280</f>
        <v>0</v>
      </c>
      <c r="Q280" s="192" t="s">
        <v>7</v>
      </c>
      <c r="R280" s="194">
        <f>F280+I280+L280</f>
        <v>0</v>
      </c>
      <c r="S280" s="196">
        <f>IF(D280&gt;F280,2,IF(AND(D280&lt;F280,E280=":"),1,0))+IF(G280&gt;I280,2,IF(AND(G280&lt;I280,H280=":"),1,0))+IF(J280&gt;L280,2,IF(AND(J280&lt;L280,K280=":"),1,0))</f>
        <v>0</v>
      </c>
      <c r="T280" s="198"/>
    </row>
    <row r="281" spans="1:37" ht="13.8" thickBot="1">
      <c r="A281" s="218"/>
      <c r="B281" s="220"/>
      <c r="C281" s="39" t="str">
        <f>IF(A280&gt;0,IF(VLOOKUP(A280,seznam!$A$2:$C$129,2)&gt;0,VLOOKUP(A280,seznam!$A$2:$C$129,2),"------"),"------")</f>
        <v>------</v>
      </c>
      <c r="D281" s="193"/>
      <c r="E281" s="193"/>
      <c r="F281" s="195"/>
      <c r="G281" s="200"/>
      <c r="H281" s="193"/>
      <c r="I281" s="195"/>
      <c r="J281" s="200"/>
      <c r="K281" s="193"/>
      <c r="L281" s="195"/>
      <c r="M281" s="187"/>
      <c r="N281" s="188"/>
      <c r="O281" s="189"/>
      <c r="P281" s="191"/>
      <c r="Q281" s="193"/>
      <c r="R281" s="195"/>
      <c r="S281" s="197"/>
      <c r="T281" s="199"/>
    </row>
    <row r="282" spans="1:37" ht="13.8" thickBot="1"/>
    <row r="283" spans="1:37" ht="13.8" thickBot="1">
      <c r="A283" s="97" t="s">
        <v>2</v>
      </c>
      <c r="B283" s="233" t="s">
        <v>53</v>
      </c>
      <c r="C283" s="234"/>
      <c r="D283" s="235">
        <v>1</v>
      </c>
      <c r="E283" s="236"/>
      <c r="F283" s="237"/>
      <c r="G283" s="238">
        <v>2</v>
      </c>
      <c r="H283" s="236"/>
      <c r="I283" s="237"/>
      <c r="J283" s="238">
        <v>3</v>
      </c>
      <c r="K283" s="236"/>
      <c r="L283" s="237"/>
      <c r="M283" s="238">
        <v>4</v>
      </c>
      <c r="N283" s="236"/>
      <c r="O283" s="239"/>
      <c r="P283" s="235" t="s">
        <v>4</v>
      </c>
      <c r="Q283" s="240"/>
      <c r="R283" s="241"/>
      <c r="S283" s="5" t="s">
        <v>5</v>
      </c>
      <c r="T283" s="4" t="s">
        <v>6</v>
      </c>
    </row>
    <row r="284" spans="1:37">
      <c r="A284" s="228"/>
      <c r="B284" s="229">
        <v>1</v>
      </c>
      <c r="C284" s="40" t="str">
        <f>IF(A284&gt;0,IF(VLOOKUP(A284,seznam!$A$2:$C$129,3)&gt;0,VLOOKUP(A284,seznam!$A$2:$C$129,3),"------"),"------")</f>
        <v>------</v>
      </c>
      <c r="D284" s="230"/>
      <c r="E284" s="231"/>
      <c r="F284" s="232"/>
      <c r="G284" s="224">
        <f>AE287</f>
        <v>0</v>
      </c>
      <c r="H284" s="225" t="str">
        <f>AF287</f>
        <v>:</v>
      </c>
      <c r="I284" s="226">
        <f>AG287</f>
        <v>0</v>
      </c>
      <c r="J284" s="224">
        <f>AG289</f>
        <v>0</v>
      </c>
      <c r="K284" s="225" t="str">
        <f>AF289</f>
        <v>:</v>
      </c>
      <c r="L284" s="226">
        <f>AE289</f>
        <v>0</v>
      </c>
      <c r="M284" s="224">
        <f>AE284</f>
        <v>0</v>
      </c>
      <c r="N284" s="225" t="str">
        <f>AF284</f>
        <v>:</v>
      </c>
      <c r="O284" s="227">
        <f>AG284</f>
        <v>0</v>
      </c>
      <c r="P284" s="215">
        <f>G284+J284+M284</f>
        <v>0</v>
      </c>
      <c r="Q284" s="225" t="s">
        <v>7</v>
      </c>
      <c r="R284" s="242">
        <f>I284+L284+O284</f>
        <v>0</v>
      </c>
      <c r="S284" s="243">
        <f>IF(G284&gt;I284,2,IF(AND(G284&lt;I284,H284=":"),1,0))+IF(J284&gt;L284,2,IF(AND(J284&lt;L284,K284=":"),1,0))+IF(M284&gt;O284,2,IF(AND(M284&lt;O284,N284=":"),1,0))</f>
        <v>0</v>
      </c>
      <c r="T284" s="216"/>
      <c r="V284" s="6">
        <v>1</v>
      </c>
      <c r="W284" s="10" t="str">
        <f>C285</f>
        <v>------</v>
      </c>
      <c r="X284" s="16" t="s">
        <v>10</v>
      </c>
      <c r="Y284" s="13" t="str">
        <f>C291</f>
        <v>------</v>
      </c>
      <c r="Z284" s="43"/>
      <c r="AA284" s="44"/>
      <c r="AB284" s="44"/>
      <c r="AC284" s="44"/>
      <c r="AD284" s="48"/>
      <c r="AE284" s="22">
        <f t="shared" ref="AE284:AE289" si="54">IF(AND(LEN(Z284)&gt;0,MID(Z284,1,1)&lt;&gt;"-"),"1","0")+IF(AND(LEN(AA284)&gt;0,MID(AA284,1,1)&lt;&gt;"-"),"1","0")+IF(AND(LEN(AB284)&gt;0,MID(AB284,1,1)&lt;&gt;"-"),"1","0")+IF(AND(LEN(AC284)&gt;0,MID(AC284,1,1)&lt;&gt;"-"),"1","0")+IF(AND(LEN(AD284)&gt;0,MID(AD284,1,1)&lt;&gt;"-"),"1","0")</f>
        <v>0</v>
      </c>
      <c r="AF284" s="23" t="s">
        <v>7</v>
      </c>
      <c r="AG284" s="24">
        <f t="shared" ref="AG284:AG289" si="55">IF(AND(LEN(Z284)&gt;0,MID(Z284,1,1)="-"),"1","0")+IF(AND(LEN(AA284)&gt;0,MID(AA284,1,1)="-"),"1","0")+IF(AND(LEN(AB284)&gt;0,MID(AB284,1,1)="-"),"1","0")+IF(AND(LEN(AC284)&gt;0,MID(AC284,1,1)="-"),"1","0")+IF(AND(LEN(AD284)&gt;0,MID(AD284,1,1)="-"),"1","0")</f>
        <v>0</v>
      </c>
      <c r="AJ284" s="124">
        <f>A284</f>
        <v>0</v>
      </c>
      <c r="AK284" s="124">
        <f>A290</f>
        <v>0</v>
      </c>
    </row>
    <row r="285" spans="1:37">
      <c r="A285" s="217"/>
      <c r="B285" s="223"/>
      <c r="C285" s="96" t="str">
        <f>IF(A284&gt;0,IF(VLOOKUP(A284,seznam!$A$2:$C$129,2)&gt;0,VLOOKUP(A284,seznam!$A$2:$C$129,2),"------"),"------")</f>
        <v>------</v>
      </c>
      <c r="D285" s="213"/>
      <c r="E285" s="213"/>
      <c r="F285" s="214"/>
      <c r="G285" s="183"/>
      <c r="H285" s="203"/>
      <c r="I285" s="204"/>
      <c r="J285" s="183"/>
      <c r="K285" s="203"/>
      <c r="L285" s="204"/>
      <c r="M285" s="183"/>
      <c r="N285" s="203"/>
      <c r="O285" s="222"/>
      <c r="P285" s="202"/>
      <c r="Q285" s="203"/>
      <c r="R285" s="204"/>
      <c r="S285" s="205"/>
      <c r="T285" s="206"/>
      <c r="V285" s="7">
        <v>2</v>
      </c>
      <c r="W285" s="11" t="str">
        <f>C287</f>
        <v>------</v>
      </c>
      <c r="X285" s="17" t="s">
        <v>10</v>
      </c>
      <c r="Y285" s="14" t="str">
        <f>C289</f>
        <v>------</v>
      </c>
      <c r="Z285" s="45"/>
      <c r="AA285" s="42"/>
      <c r="AB285" s="42"/>
      <c r="AC285" s="42"/>
      <c r="AD285" s="49"/>
      <c r="AE285" s="25">
        <f t="shared" si="54"/>
        <v>0</v>
      </c>
      <c r="AF285" s="26" t="s">
        <v>7</v>
      </c>
      <c r="AG285" s="27">
        <f t="shared" si="55"/>
        <v>0</v>
      </c>
      <c r="AJ285" s="124">
        <f>A286</f>
        <v>0</v>
      </c>
      <c r="AK285" s="124">
        <f>A288</f>
        <v>0</v>
      </c>
    </row>
    <row r="286" spans="1:37">
      <c r="A286" s="217"/>
      <c r="B286" s="219">
        <v>2</v>
      </c>
      <c r="C286" s="41" t="str">
        <f>IF(A286&gt;0,IF(VLOOKUP(A286,seznam!$A$2:$C$129,3)&gt;0,VLOOKUP(A286,seznam!$A$2:$C$129,3),"------"),"------")</f>
        <v>------</v>
      </c>
      <c r="D286" s="192">
        <f>I284</f>
        <v>0</v>
      </c>
      <c r="E286" s="192" t="str">
        <f>H284</f>
        <v>:</v>
      </c>
      <c r="F286" s="194">
        <f>G284</f>
        <v>0</v>
      </c>
      <c r="G286" s="210"/>
      <c r="H286" s="185"/>
      <c r="I286" s="211"/>
      <c r="J286" s="182">
        <f>AE285</f>
        <v>0</v>
      </c>
      <c r="K286" s="192" t="str">
        <f>AF285</f>
        <v>:</v>
      </c>
      <c r="L286" s="194">
        <f>AG285</f>
        <v>0</v>
      </c>
      <c r="M286" s="182">
        <f>AE288</f>
        <v>0</v>
      </c>
      <c r="N286" s="192" t="str">
        <f>AF288</f>
        <v>:</v>
      </c>
      <c r="O286" s="221">
        <f>AG288</f>
        <v>0</v>
      </c>
      <c r="P286" s="201">
        <f>D286+J286+M286</f>
        <v>0</v>
      </c>
      <c r="Q286" s="192" t="s">
        <v>7</v>
      </c>
      <c r="R286" s="194">
        <f>F286+L286+O286</f>
        <v>0</v>
      </c>
      <c r="S286" s="196">
        <f>IF(D286&gt;F286,2,IF(AND(D286&lt;F286,E286=":"),1,0))+IF(J286&gt;L286,2,IF(AND(J286&lt;L286,K286=":"),1,0))+IF(M286&gt;O286,2,IF(AND(M286&lt;O286,N286=":"),1,0))</f>
        <v>0</v>
      </c>
      <c r="T286" s="198"/>
      <c r="V286" s="7">
        <v>3</v>
      </c>
      <c r="W286" s="11" t="str">
        <f>C291</f>
        <v>------</v>
      </c>
      <c r="X286" s="18" t="s">
        <v>10</v>
      </c>
      <c r="Y286" s="14" t="str">
        <f>C289</f>
        <v>------</v>
      </c>
      <c r="Z286" s="45"/>
      <c r="AA286" s="42"/>
      <c r="AB286" s="42"/>
      <c r="AC286" s="42"/>
      <c r="AD286" s="49"/>
      <c r="AE286" s="25">
        <f t="shared" si="54"/>
        <v>0</v>
      </c>
      <c r="AF286" s="26" t="s">
        <v>7</v>
      </c>
      <c r="AG286" s="27">
        <f t="shared" si="55"/>
        <v>0</v>
      </c>
      <c r="AJ286" s="124">
        <f>A290</f>
        <v>0</v>
      </c>
      <c r="AK286" s="124">
        <f>A288</f>
        <v>0</v>
      </c>
    </row>
    <row r="287" spans="1:37">
      <c r="A287" s="217"/>
      <c r="B287" s="223"/>
      <c r="C287" s="38" t="str">
        <f>IF(A286&gt;0,IF(VLOOKUP(A286,seznam!$A$2:$C$129,2)&gt;0,VLOOKUP(A286,seznam!$A$2:$C$129,2),"------"),"------")</f>
        <v>------</v>
      </c>
      <c r="D287" s="203"/>
      <c r="E287" s="203"/>
      <c r="F287" s="204"/>
      <c r="G287" s="212"/>
      <c r="H287" s="213"/>
      <c r="I287" s="214"/>
      <c r="J287" s="183"/>
      <c r="K287" s="203"/>
      <c r="L287" s="204"/>
      <c r="M287" s="183"/>
      <c r="N287" s="203"/>
      <c r="O287" s="222"/>
      <c r="P287" s="207"/>
      <c r="Q287" s="208"/>
      <c r="R287" s="209"/>
      <c r="S287" s="205"/>
      <c r="T287" s="206"/>
      <c r="V287" s="7">
        <v>4</v>
      </c>
      <c r="W287" s="11" t="str">
        <f>C285</f>
        <v>------</v>
      </c>
      <c r="X287" s="17" t="s">
        <v>10</v>
      </c>
      <c r="Y287" s="14" t="str">
        <f>C287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4">
        <f>A284</f>
        <v>0</v>
      </c>
      <c r="AK287" s="124">
        <f>A286</f>
        <v>0</v>
      </c>
    </row>
    <row r="288" spans="1:37">
      <c r="A288" s="217"/>
      <c r="B288" s="219">
        <v>3</v>
      </c>
      <c r="C288" s="41" t="str">
        <f>IF(A288&gt;0,IF(VLOOKUP(A288,seznam!$A$2:$C$129,3)&gt;0,VLOOKUP(A288,seznam!$A$2:$C$129,3),"------"),"------")</f>
        <v>------</v>
      </c>
      <c r="D288" s="192">
        <f>L284</f>
        <v>0</v>
      </c>
      <c r="E288" s="192" t="str">
        <f>K284</f>
        <v>:</v>
      </c>
      <c r="F288" s="194">
        <f>J284</f>
        <v>0</v>
      </c>
      <c r="G288" s="182">
        <f>L286</f>
        <v>0</v>
      </c>
      <c r="H288" s="192" t="str">
        <f>K286</f>
        <v>:</v>
      </c>
      <c r="I288" s="194">
        <f>J286</f>
        <v>0</v>
      </c>
      <c r="J288" s="210"/>
      <c r="K288" s="185"/>
      <c r="L288" s="211"/>
      <c r="M288" s="182">
        <f>AG286</f>
        <v>0</v>
      </c>
      <c r="N288" s="192" t="str">
        <f>AF286</f>
        <v>:</v>
      </c>
      <c r="O288" s="221">
        <f>AE286</f>
        <v>0</v>
      </c>
      <c r="P288" s="201">
        <f>D288+G288+M288</f>
        <v>0</v>
      </c>
      <c r="Q288" s="192" t="s">
        <v>7</v>
      </c>
      <c r="R288" s="194">
        <f>F288+I288+O288</f>
        <v>0</v>
      </c>
      <c r="S288" s="196">
        <f>IF(D288&gt;F288,2,IF(AND(D288&lt;F288,E288=":"),1,0))+IF(G288&gt;I288,2,IF(AND(G288&lt;I288,H288=":"),1,0))+IF(M288&gt;O288,2,IF(AND(M288&lt;O288,N288=":"),1,0))</f>
        <v>0</v>
      </c>
      <c r="T288" s="198"/>
      <c r="V288" s="7">
        <v>5</v>
      </c>
      <c r="W288" s="11" t="str">
        <f>C287</f>
        <v>------</v>
      </c>
      <c r="X288" s="17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4">
        <f>A286</f>
        <v>0</v>
      </c>
      <c r="AK288" s="124">
        <f>A290</f>
        <v>0</v>
      </c>
    </row>
    <row r="289" spans="1:37" ht="13.8" thickBot="1">
      <c r="A289" s="217"/>
      <c r="B289" s="223"/>
      <c r="C289" s="38" t="str">
        <f>IF(A288&gt;0,IF(VLOOKUP(A288,seznam!$A$2:$C$129,2)&gt;0,VLOOKUP(A288,seznam!$A$2:$C$129,2),"------"),"------")</f>
        <v>------</v>
      </c>
      <c r="D289" s="203"/>
      <c r="E289" s="203"/>
      <c r="F289" s="204"/>
      <c r="G289" s="183"/>
      <c r="H289" s="203"/>
      <c r="I289" s="204"/>
      <c r="J289" s="212"/>
      <c r="K289" s="213"/>
      <c r="L289" s="214"/>
      <c r="M289" s="183"/>
      <c r="N289" s="203"/>
      <c r="O289" s="222"/>
      <c r="P289" s="202"/>
      <c r="Q289" s="203"/>
      <c r="R289" s="204"/>
      <c r="S289" s="205"/>
      <c r="T289" s="206"/>
      <c r="V289" s="8">
        <v>6</v>
      </c>
      <c r="W289" s="12" t="str">
        <f>C289</f>
        <v>------</v>
      </c>
      <c r="X289" s="19" t="s">
        <v>10</v>
      </c>
      <c r="Y289" s="15" t="str">
        <f>C285</f>
        <v>------</v>
      </c>
      <c r="Z289" s="46"/>
      <c r="AA289" s="47"/>
      <c r="AB289" s="47"/>
      <c r="AC289" s="47"/>
      <c r="AD289" s="50"/>
      <c r="AE289" s="28">
        <f t="shared" si="54"/>
        <v>0</v>
      </c>
      <c r="AF289" s="29" t="s">
        <v>7</v>
      </c>
      <c r="AG289" s="30">
        <f t="shared" si="55"/>
        <v>0</v>
      </c>
      <c r="AJ289" s="124">
        <f>A288</f>
        <v>0</v>
      </c>
      <c r="AK289" s="124">
        <f>A284</f>
        <v>0</v>
      </c>
    </row>
    <row r="290" spans="1:37">
      <c r="A290" s="217"/>
      <c r="B290" s="219">
        <v>4</v>
      </c>
      <c r="C290" s="41" t="str">
        <f>IF(A290&gt;0,IF(VLOOKUP(A290,seznam!$A$2:$C$129,3)&gt;0,VLOOKUP(A290,seznam!$A$2:$C$129,3),"------"),"------")</f>
        <v>------</v>
      </c>
      <c r="D290" s="192">
        <f>O284</f>
        <v>0</v>
      </c>
      <c r="E290" s="192" t="str">
        <f>N284</f>
        <v>:</v>
      </c>
      <c r="F290" s="194">
        <f>M284</f>
        <v>0</v>
      </c>
      <c r="G290" s="182">
        <f>O286</f>
        <v>0</v>
      </c>
      <c r="H290" s="192" t="str">
        <f>N286</f>
        <v>:</v>
      </c>
      <c r="I290" s="194">
        <f>M286</f>
        <v>0</v>
      </c>
      <c r="J290" s="182">
        <f>O288</f>
        <v>0</v>
      </c>
      <c r="K290" s="192" t="str">
        <f>N288</f>
        <v>:</v>
      </c>
      <c r="L290" s="194">
        <f>M288</f>
        <v>0</v>
      </c>
      <c r="M290" s="184"/>
      <c r="N290" s="185"/>
      <c r="O290" s="186"/>
      <c r="P290" s="190">
        <f>D290+G290+J290</f>
        <v>0</v>
      </c>
      <c r="Q290" s="192" t="s">
        <v>7</v>
      </c>
      <c r="R290" s="194">
        <f>F290+I290+L290</f>
        <v>0</v>
      </c>
      <c r="S290" s="196">
        <f>IF(D290&gt;F290,2,IF(AND(D290&lt;F290,E290=":"),1,0))+IF(G290&gt;I290,2,IF(AND(G290&lt;I290,H290=":"),1,0))+IF(J290&gt;L290,2,IF(AND(J290&lt;L290,K290=":"),1,0))</f>
        <v>0</v>
      </c>
      <c r="T290" s="198"/>
    </row>
    <row r="291" spans="1:37" ht="13.8" thickBot="1">
      <c r="A291" s="218"/>
      <c r="B291" s="220"/>
      <c r="C291" s="39" t="str">
        <f>IF(A290&gt;0,IF(VLOOKUP(A290,seznam!$A$2:$C$129,2)&gt;0,VLOOKUP(A290,seznam!$A$2:$C$129,2),"------"),"------")</f>
        <v>------</v>
      </c>
      <c r="D291" s="193"/>
      <c r="E291" s="193"/>
      <c r="F291" s="195"/>
      <c r="G291" s="200"/>
      <c r="H291" s="193"/>
      <c r="I291" s="195"/>
      <c r="J291" s="200"/>
      <c r="K291" s="193"/>
      <c r="L291" s="195"/>
      <c r="M291" s="187"/>
      <c r="N291" s="188"/>
      <c r="O291" s="189"/>
      <c r="P291" s="191"/>
      <c r="Q291" s="193"/>
      <c r="R291" s="195"/>
      <c r="S291" s="197"/>
      <c r="T291" s="199"/>
    </row>
    <row r="293" spans="1:37" ht="39.9" customHeight="1">
      <c r="B293" s="178" t="str">
        <f>B84</f>
        <v>BTM B - U13 - 1.stupeň turnaj B</v>
      </c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177"/>
      <c r="AF293" s="177"/>
      <c r="AG293" s="177"/>
    </row>
    <row r="294" spans="1:37" ht="13.8" thickBot="1"/>
    <row r="295" spans="1:37" ht="13.8" thickBot="1">
      <c r="A295" s="97" t="s">
        <v>2</v>
      </c>
      <c r="B295" s="233" t="s">
        <v>54</v>
      </c>
      <c r="C295" s="234"/>
      <c r="D295" s="235">
        <v>1</v>
      </c>
      <c r="E295" s="236"/>
      <c r="F295" s="237"/>
      <c r="G295" s="238">
        <v>2</v>
      </c>
      <c r="H295" s="236"/>
      <c r="I295" s="237"/>
      <c r="J295" s="238">
        <v>3</v>
      </c>
      <c r="K295" s="236"/>
      <c r="L295" s="237"/>
      <c r="M295" s="238">
        <v>4</v>
      </c>
      <c r="N295" s="236"/>
      <c r="O295" s="239"/>
      <c r="P295" s="235" t="s">
        <v>4</v>
      </c>
      <c r="Q295" s="240"/>
      <c r="R295" s="241"/>
      <c r="S295" s="5" t="s">
        <v>5</v>
      </c>
      <c r="T295" s="4" t="s">
        <v>6</v>
      </c>
    </row>
    <row r="296" spans="1:37">
      <c r="A296" s="228"/>
      <c r="B296" s="229">
        <v>1</v>
      </c>
      <c r="C296" s="40" t="str">
        <f>IF(A296&gt;0,IF(VLOOKUP(A296,seznam!$A$2:$C$129,3)&gt;0,VLOOKUP(A296,seznam!$A$2:$C$129,3),"------"),"------")</f>
        <v>------</v>
      </c>
      <c r="D296" s="230"/>
      <c r="E296" s="231"/>
      <c r="F296" s="232"/>
      <c r="G296" s="224">
        <f>AE299</f>
        <v>0</v>
      </c>
      <c r="H296" s="225" t="str">
        <f>AF299</f>
        <v>:</v>
      </c>
      <c r="I296" s="226">
        <f>AG299</f>
        <v>0</v>
      </c>
      <c r="J296" s="224">
        <f>AG301</f>
        <v>0</v>
      </c>
      <c r="K296" s="225" t="str">
        <f>AF301</f>
        <v>:</v>
      </c>
      <c r="L296" s="226">
        <f>AE301</f>
        <v>0</v>
      </c>
      <c r="M296" s="224">
        <f>AE296</f>
        <v>0</v>
      </c>
      <c r="N296" s="225" t="str">
        <f>AF296</f>
        <v>:</v>
      </c>
      <c r="O296" s="227">
        <f>AG296</f>
        <v>0</v>
      </c>
      <c r="P296" s="215">
        <f>G296+J296+M296</f>
        <v>0</v>
      </c>
      <c r="Q296" s="225" t="s">
        <v>7</v>
      </c>
      <c r="R296" s="242">
        <f>I296+L296+O296</f>
        <v>0</v>
      </c>
      <c r="S296" s="243">
        <f>IF(G296&gt;I296,2,IF(AND(G296&lt;I296,H296=":"),1,0))+IF(J296&gt;L296,2,IF(AND(J296&lt;L296,K296=":"),1,0))+IF(M296&gt;O296,2,IF(AND(M296&lt;O296,N296=":"),1,0))</f>
        <v>0</v>
      </c>
      <c r="T296" s="216"/>
      <c r="V296" s="6">
        <v>1</v>
      </c>
      <c r="W296" s="10" t="str">
        <f>C297</f>
        <v>------</v>
      </c>
      <c r="X296" s="16" t="s">
        <v>10</v>
      </c>
      <c r="Y296" s="13" t="str">
        <f>C303</f>
        <v>------</v>
      </c>
      <c r="Z296" s="43"/>
      <c r="AA296" s="44"/>
      <c r="AB296" s="44"/>
      <c r="AC296" s="44"/>
      <c r="AD296" s="48"/>
      <c r="AE296" s="22">
        <f t="shared" ref="AE296:AE301" si="56">IF(AND(LEN(Z296)&gt;0,MID(Z296,1,1)&lt;&gt;"-"),"1","0")+IF(AND(LEN(AA296)&gt;0,MID(AA296,1,1)&lt;&gt;"-"),"1","0")+IF(AND(LEN(AB296)&gt;0,MID(AB296,1,1)&lt;&gt;"-"),"1","0")+IF(AND(LEN(AC296)&gt;0,MID(AC296,1,1)&lt;&gt;"-"),"1","0")+IF(AND(LEN(AD296)&gt;0,MID(AD296,1,1)&lt;&gt;"-"),"1","0")</f>
        <v>0</v>
      </c>
      <c r="AF296" s="23" t="s">
        <v>7</v>
      </c>
      <c r="AG296" s="24">
        <f t="shared" ref="AG296:AG301" si="57">IF(AND(LEN(Z296)&gt;0,MID(Z296,1,1)="-"),"1","0")+IF(AND(LEN(AA296)&gt;0,MID(AA296,1,1)="-"),"1","0")+IF(AND(LEN(AB296)&gt;0,MID(AB296,1,1)="-"),"1","0")+IF(AND(LEN(AC296)&gt;0,MID(AC296,1,1)="-"),"1","0")+IF(AND(LEN(AD296)&gt;0,MID(AD296,1,1)="-"),"1","0")</f>
        <v>0</v>
      </c>
      <c r="AJ296" s="124">
        <f>A296</f>
        <v>0</v>
      </c>
      <c r="AK296" s="124">
        <f>A302</f>
        <v>0</v>
      </c>
    </row>
    <row r="297" spans="1:37">
      <c r="A297" s="217"/>
      <c r="B297" s="223"/>
      <c r="C297" s="96" t="str">
        <f>IF(A296&gt;0,IF(VLOOKUP(A296,seznam!$A$2:$C$129,2)&gt;0,VLOOKUP(A296,seznam!$A$2:$C$129,2),"------"),"------")</f>
        <v>------</v>
      </c>
      <c r="D297" s="213"/>
      <c r="E297" s="213"/>
      <c r="F297" s="214"/>
      <c r="G297" s="183"/>
      <c r="H297" s="203"/>
      <c r="I297" s="204"/>
      <c r="J297" s="183"/>
      <c r="K297" s="203"/>
      <c r="L297" s="204"/>
      <c r="M297" s="183"/>
      <c r="N297" s="203"/>
      <c r="O297" s="222"/>
      <c r="P297" s="202"/>
      <c r="Q297" s="203"/>
      <c r="R297" s="204"/>
      <c r="S297" s="205"/>
      <c r="T297" s="206"/>
      <c r="V297" s="7">
        <v>2</v>
      </c>
      <c r="W297" s="11" t="str">
        <f>C299</f>
        <v>------</v>
      </c>
      <c r="X297" s="17" t="s">
        <v>10</v>
      </c>
      <c r="Y297" s="14" t="str">
        <f>C301</f>
        <v>------</v>
      </c>
      <c r="Z297" s="45"/>
      <c r="AA297" s="42"/>
      <c r="AB297" s="42"/>
      <c r="AC297" s="42"/>
      <c r="AD297" s="49"/>
      <c r="AE297" s="25">
        <f t="shared" si="56"/>
        <v>0</v>
      </c>
      <c r="AF297" s="26" t="s">
        <v>7</v>
      </c>
      <c r="AG297" s="27">
        <f t="shared" si="57"/>
        <v>0</v>
      </c>
      <c r="AJ297" s="124">
        <f>A298</f>
        <v>0</v>
      </c>
      <c r="AK297" s="124">
        <f>A300</f>
        <v>0</v>
      </c>
    </row>
    <row r="298" spans="1:37">
      <c r="A298" s="217"/>
      <c r="B298" s="219">
        <v>2</v>
      </c>
      <c r="C298" s="41" t="str">
        <f>IF(A298&gt;0,IF(VLOOKUP(A298,seznam!$A$2:$C$129,3)&gt;0,VLOOKUP(A298,seznam!$A$2:$C$129,3),"------"),"------")</f>
        <v>------</v>
      </c>
      <c r="D298" s="192">
        <f>I296</f>
        <v>0</v>
      </c>
      <c r="E298" s="192" t="str">
        <f>H296</f>
        <v>:</v>
      </c>
      <c r="F298" s="194">
        <f>G296</f>
        <v>0</v>
      </c>
      <c r="G298" s="210"/>
      <c r="H298" s="185"/>
      <c r="I298" s="211"/>
      <c r="J298" s="182">
        <f>AE297</f>
        <v>0</v>
      </c>
      <c r="K298" s="192" t="str">
        <f>AF297</f>
        <v>:</v>
      </c>
      <c r="L298" s="194">
        <f>AG297</f>
        <v>0</v>
      </c>
      <c r="M298" s="182">
        <f>AE300</f>
        <v>0</v>
      </c>
      <c r="N298" s="192" t="str">
        <f>AF300</f>
        <v>:</v>
      </c>
      <c r="O298" s="221">
        <f>AG300</f>
        <v>0</v>
      </c>
      <c r="P298" s="201">
        <f>D298+J298+M298</f>
        <v>0</v>
      </c>
      <c r="Q298" s="192" t="s">
        <v>7</v>
      </c>
      <c r="R298" s="194">
        <f>F298+L298+O298</f>
        <v>0</v>
      </c>
      <c r="S298" s="196">
        <f>IF(D298&gt;F298,2,IF(AND(D298&lt;F298,E298=":"),1,0))+IF(J298&gt;L298,2,IF(AND(J298&lt;L298,K298=":"),1,0))+IF(M298&gt;O298,2,IF(AND(M298&lt;O298,N298=":"),1,0))</f>
        <v>0</v>
      </c>
      <c r="T298" s="198"/>
      <c r="V298" s="7">
        <v>3</v>
      </c>
      <c r="W298" s="11" t="str">
        <f>C303</f>
        <v>------</v>
      </c>
      <c r="X298" s="18" t="s">
        <v>10</v>
      </c>
      <c r="Y298" s="14" t="str">
        <f>C301</f>
        <v>------</v>
      </c>
      <c r="Z298" s="45"/>
      <c r="AA298" s="42"/>
      <c r="AB298" s="42"/>
      <c r="AC298" s="42"/>
      <c r="AD298" s="49"/>
      <c r="AE298" s="25">
        <f t="shared" si="56"/>
        <v>0</v>
      </c>
      <c r="AF298" s="26" t="s">
        <v>7</v>
      </c>
      <c r="AG298" s="27">
        <f t="shared" si="57"/>
        <v>0</v>
      </c>
      <c r="AJ298" s="124">
        <f>A302</f>
        <v>0</v>
      </c>
      <c r="AK298" s="124">
        <f>A300</f>
        <v>0</v>
      </c>
    </row>
    <row r="299" spans="1:37">
      <c r="A299" s="217"/>
      <c r="B299" s="223"/>
      <c r="C299" s="38" t="str">
        <f>IF(A298&gt;0,IF(VLOOKUP(A298,seznam!$A$2:$C$129,2)&gt;0,VLOOKUP(A298,seznam!$A$2:$C$129,2),"------"),"------")</f>
        <v>------</v>
      </c>
      <c r="D299" s="203"/>
      <c r="E299" s="203"/>
      <c r="F299" s="204"/>
      <c r="G299" s="212"/>
      <c r="H299" s="213"/>
      <c r="I299" s="214"/>
      <c r="J299" s="183"/>
      <c r="K299" s="203"/>
      <c r="L299" s="204"/>
      <c r="M299" s="183"/>
      <c r="N299" s="203"/>
      <c r="O299" s="222"/>
      <c r="P299" s="207"/>
      <c r="Q299" s="208"/>
      <c r="R299" s="209"/>
      <c r="S299" s="205"/>
      <c r="T299" s="206"/>
      <c r="V299" s="7">
        <v>4</v>
      </c>
      <c r="W299" s="11" t="str">
        <f>C297</f>
        <v>------</v>
      </c>
      <c r="X299" s="17" t="s">
        <v>10</v>
      </c>
      <c r="Y299" s="14" t="str">
        <f>C299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4">
        <f>A296</f>
        <v>0</v>
      </c>
      <c r="AK299" s="124">
        <f>A298</f>
        <v>0</v>
      </c>
    </row>
    <row r="300" spans="1:37">
      <c r="A300" s="217"/>
      <c r="B300" s="219">
        <v>3</v>
      </c>
      <c r="C300" s="41" t="str">
        <f>IF(A300&gt;0,IF(VLOOKUP(A300,seznam!$A$2:$C$129,3)&gt;0,VLOOKUP(A300,seznam!$A$2:$C$129,3),"------"),"------")</f>
        <v>------</v>
      </c>
      <c r="D300" s="192">
        <f>L296</f>
        <v>0</v>
      </c>
      <c r="E300" s="192" t="str">
        <f>K296</f>
        <v>:</v>
      </c>
      <c r="F300" s="194">
        <f>J296</f>
        <v>0</v>
      </c>
      <c r="G300" s="182">
        <f>L298</f>
        <v>0</v>
      </c>
      <c r="H300" s="192" t="str">
        <f>K298</f>
        <v>:</v>
      </c>
      <c r="I300" s="194">
        <f>J298</f>
        <v>0</v>
      </c>
      <c r="J300" s="210"/>
      <c r="K300" s="185"/>
      <c r="L300" s="211"/>
      <c r="M300" s="182">
        <f>AG298</f>
        <v>0</v>
      </c>
      <c r="N300" s="192" t="str">
        <f>AF298</f>
        <v>:</v>
      </c>
      <c r="O300" s="221">
        <f>AE298</f>
        <v>0</v>
      </c>
      <c r="P300" s="201">
        <f>D300+G300+M300</f>
        <v>0</v>
      </c>
      <c r="Q300" s="192" t="s">
        <v>7</v>
      </c>
      <c r="R300" s="194">
        <f>F300+I300+O300</f>
        <v>0</v>
      </c>
      <c r="S300" s="196">
        <f>IF(D300&gt;F300,2,IF(AND(D300&lt;F300,E300=":"),1,0))+IF(G300&gt;I300,2,IF(AND(G300&lt;I300,H300=":"),1,0))+IF(M300&gt;O300,2,IF(AND(M300&lt;O300,N300=":"),1,0))</f>
        <v>0</v>
      </c>
      <c r="T300" s="198"/>
      <c r="V300" s="7">
        <v>5</v>
      </c>
      <c r="W300" s="11" t="str">
        <f>C299</f>
        <v>------</v>
      </c>
      <c r="X300" s="17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4">
        <f>A298</f>
        <v>0</v>
      </c>
      <c r="AK300" s="124">
        <f>A302</f>
        <v>0</v>
      </c>
    </row>
    <row r="301" spans="1:37" ht="13.8" thickBot="1">
      <c r="A301" s="217"/>
      <c r="B301" s="223"/>
      <c r="C301" s="38" t="str">
        <f>IF(A300&gt;0,IF(VLOOKUP(A300,seznam!$A$2:$C$129,2)&gt;0,VLOOKUP(A300,seznam!$A$2:$C$129,2),"------"),"------")</f>
        <v>------</v>
      </c>
      <c r="D301" s="203"/>
      <c r="E301" s="203"/>
      <c r="F301" s="204"/>
      <c r="G301" s="183"/>
      <c r="H301" s="203"/>
      <c r="I301" s="204"/>
      <c r="J301" s="212"/>
      <c r="K301" s="213"/>
      <c r="L301" s="214"/>
      <c r="M301" s="183"/>
      <c r="N301" s="203"/>
      <c r="O301" s="222"/>
      <c r="P301" s="202"/>
      <c r="Q301" s="203"/>
      <c r="R301" s="204"/>
      <c r="S301" s="205"/>
      <c r="T301" s="206"/>
      <c r="V301" s="8">
        <v>6</v>
      </c>
      <c r="W301" s="12" t="str">
        <f>C301</f>
        <v>------</v>
      </c>
      <c r="X301" s="19" t="s">
        <v>10</v>
      </c>
      <c r="Y301" s="15" t="str">
        <f>C297</f>
        <v>------</v>
      </c>
      <c r="Z301" s="46"/>
      <c r="AA301" s="47"/>
      <c r="AB301" s="47"/>
      <c r="AC301" s="47"/>
      <c r="AD301" s="50"/>
      <c r="AE301" s="28">
        <f t="shared" si="56"/>
        <v>0</v>
      </c>
      <c r="AF301" s="29" t="s">
        <v>7</v>
      </c>
      <c r="AG301" s="30">
        <f t="shared" si="57"/>
        <v>0</v>
      </c>
      <c r="AJ301" s="124">
        <f>A300</f>
        <v>0</v>
      </c>
      <c r="AK301" s="124">
        <f>A296</f>
        <v>0</v>
      </c>
    </row>
    <row r="302" spans="1:37">
      <c r="A302" s="217"/>
      <c r="B302" s="219">
        <v>4</v>
      </c>
      <c r="C302" s="41" t="str">
        <f>IF(A302&gt;0,IF(VLOOKUP(A302,seznam!$A$2:$C$129,3)&gt;0,VLOOKUP(A302,seznam!$A$2:$C$129,3),"------"),"------")</f>
        <v>------</v>
      </c>
      <c r="D302" s="192">
        <f>O296</f>
        <v>0</v>
      </c>
      <c r="E302" s="192" t="str">
        <f>N296</f>
        <v>:</v>
      </c>
      <c r="F302" s="194">
        <f>M296</f>
        <v>0</v>
      </c>
      <c r="G302" s="182">
        <f>O298</f>
        <v>0</v>
      </c>
      <c r="H302" s="192" t="str">
        <f>N298</f>
        <v>:</v>
      </c>
      <c r="I302" s="194">
        <f>M298</f>
        <v>0</v>
      </c>
      <c r="J302" s="182">
        <f>O300</f>
        <v>0</v>
      </c>
      <c r="K302" s="192" t="str">
        <f>N300</f>
        <v>:</v>
      </c>
      <c r="L302" s="194">
        <f>M300</f>
        <v>0</v>
      </c>
      <c r="M302" s="184"/>
      <c r="N302" s="185"/>
      <c r="O302" s="186"/>
      <c r="P302" s="190">
        <f>D302+G302+J302</f>
        <v>0</v>
      </c>
      <c r="Q302" s="192" t="s">
        <v>7</v>
      </c>
      <c r="R302" s="194">
        <f>F302+I302+L302</f>
        <v>0</v>
      </c>
      <c r="S302" s="196">
        <f>IF(D302&gt;F302,2,IF(AND(D302&lt;F302,E302=":"),1,0))+IF(G302&gt;I302,2,IF(AND(G302&lt;I302,H302=":"),1,0))+IF(J302&gt;L302,2,IF(AND(J302&lt;L302,K302=":"),1,0))</f>
        <v>0</v>
      </c>
      <c r="T302" s="198"/>
    </row>
    <row r="303" spans="1:37" ht="13.8" thickBot="1">
      <c r="A303" s="218"/>
      <c r="B303" s="220"/>
      <c r="C303" s="39" t="str">
        <f>IF(A302&gt;0,IF(VLOOKUP(A302,seznam!$A$2:$C$129,2)&gt;0,VLOOKUP(A302,seznam!$A$2:$C$129,2),"------"),"------")</f>
        <v>------</v>
      </c>
      <c r="D303" s="193"/>
      <c r="E303" s="193"/>
      <c r="F303" s="195"/>
      <c r="G303" s="200"/>
      <c r="H303" s="193"/>
      <c r="I303" s="195"/>
      <c r="J303" s="200"/>
      <c r="K303" s="193"/>
      <c r="L303" s="195"/>
      <c r="M303" s="187"/>
      <c r="N303" s="188"/>
      <c r="O303" s="189"/>
      <c r="P303" s="191"/>
      <c r="Q303" s="193"/>
      <c r="R303" s="195"/>
      <c r="S303" s="197"/>
      <c r="T303" s="199"/>
    </row>
    <row r="304" spans="1:37" ht="13.8" thickBot="1"/>
    <row r="305" spans="1:37" ht="13.8" thickBot="1">
      <c r="A305" s="97" t="s">
        <v>2</v>
      </c>
      <c r="B305" s="233" t="s">
        <v>55</v>
      </c>
      <c r="C305" s="234"/>
      <c r="D305" s="235">
        <v>1</v>
      </c>
      <c r="E305" s="236"/>
      <c r="F305" s="237"/>
      <c r="G305" s="238">
        <v>2</v>
      </c>
      <c r="H305" s="236"/>
      <c r="I305" s="237"/>
      <c r="J305" s="238">
        <v>3</v>
      </c>
      <c r="K305" s="236"/>
      <c r="L305" s="237"/>
      <c r="M305" s="238">
        <v>4</v>
      </c>
      <c r="N305" s="236"/>
      <c r="O305" s="239"/>
      <c r="P305" s="235" t="s">
        <v>4</v>
      </c>
      <c r="Q305" s="240"/>
      <c r="R305" s="241"/>
      <c r="S305" s="5" t="s">
        <v>5</v>
      </c>
      <c r="T305" s="4" t="s">
        <v>6</v>
      </c>
    </row>
    <row r="306" spans="1:37">
      <c r="A306" s="228"/>
      <c r="B306" s="229">
        <v>1</v>
      </c>
      <c r="C306" s="40" t="str">
        <f>IF(A306&gt;0,IF(VLOOKUP(A306,seznam!$A$2:$C$129,3)&gt;0,VLOOKUP(A306,seznam!$A$2:$C$129,3),"------"),"------")</f>
        <v>------</v>
      </c>
      <c r="D306" s="230"/>
      <c r="E306" s="231"/>
      <c r="F306" s="232"/>
      <c r="G306" s="224">
        <f>AE309</f>
        <v>0</v>
      </c>
      <c r="H306" s="225" t="str">
        <f>AF309</f>
        <v>:</v>
      </c>
      <c r="I306" s="226">
        <f>AG309</f>
        <v>0</v>
      </c>
      <c r="J306" s="224">
        <f>AG311</f>
        <v>0</v>
      </c>
      <c r="K306" s="225" t="str">
        <f>AF311</f>
        <v>:</v>
      </c>
      <c r="L306" s="226">
        <f>AE311</f>
        <v>0</v>
      </c>
      <c r="M306" s="224">
        <f>AE306</f>
        <v>0</v>
      </c>
      <c r="N306" s="225" t="str">
        <f>AF306</f>
        <v>:</v>
      </c>
      <c r="O306" s="227">
        <f>AG306</f>
        <v>0</v>
      </c>
      <c r="P306" s="215">
        <f>G306+J306+M306</f>
        <v>0</v>
      </c>
      <c r="Q306" s="225" t="s">
        <v>7</v>
      </c>
      <c r="R306" s="242">
        <f>I306+L306+O306</f>
        <v>0</v>
      </c>
      <c r="S306" s="243">
        <f>IF(G306&gt;I306,2,IF(AND(G306&lt;I306,H306=":"),1,0))+IF(J306&gt;L306,2,IF(AND(J306&lt;L306,K306=":"),1,0))+IF(M306&gt;O306,2,IF(AND(M306&lt;O306,N306=":"),1,0))</f>
        <v>0</v>
      </c>
      <c r="T306" s="216"/>
      <c r="V306" s="6">
        <v>1</v>
      </c>
      <c r="W306" s="10" t="str">
        <f>C307</f>
        <v>------</v>
      </c>
      <c r="X306" s="16" t="s">
        <v>10</v>
      </c>
      <c r="Y306" s="13" t="str">
        <f>C313</f>
        <v>------</v>
      </c>
      <c r="Z306" s="43"/>
      <c r="AA306" s="44"/>
      <c r="AB306" s="44"/>
      <c r="AC306" s="44"/>
      <c r="AD306" s="48"/>
      <c r="AE306" s="22">
        <f t="shared" ref="AE306:AE311" si="58">IF(AND(LEN(Z306)&gt;0,MID(Z306,1,1)&lt;&gt;"-"),"1","0")+IF(AND(LEN(AA306)&gt;0,MID(AA306,1,1)&lt;&gt;"-"),"1","0")+IF(AND(LEN(AB306)&gt;0,MID(AB306,1,1)&lt;&gt;"-"),"1","0")+IF(AND(LEN(AC306)&gt;0,MID(AC306,1,1)&lt;&gt;"-"),"1","0")+IF(AND(LEN(AD306)&gt;0,MID(AD306,1,1)&lt;&gt;"-"),"1","0")</f>
        <v>0</v>
      </c>
      <c r="AF306" s="23" t="s">
        <v>7</v>
      </c>
      <c r="AG306" s="24">
        <f t="shared" ref="AG306:AG311" si="59">IF(AND(LEN(Z306)&gt;0,MID(Z306,1,1)="-"),"1","0")+IF(AND(LEN(AA306)&gt;0,MID(AA306,1,1)="-"),"1","0")+IF(AND(LEN(AB306)&gt;0,MID(AB306,1,1)="-"),"1","0")+IF(AND(LEN(AC306)&gt;0,MID(AC306,1,1)="-"),"1","0")+IF(AND(LEN(AD306)&gt;0,MID(AD306,1,1)="-"),"1","0")</f>
        <v>0</v>
      </c>
      <c r="AJ306" s="124">
        <f>A306</f>
        <v>0</v>
      </c>
      <c r="AK306" s="124">
        <f>A312</f>
        <v>0</v>
      </c>
    </row>
    <row r="307" spans="1:37">
      <c r="A307" s="217"/>
      <c r="B307" s="223"/>
      <c r="C307" s="96" t="str">
        <f>IF(A306&gt;0,IF(VLOOKUP(A306,seznam!$A$2:$C$129,2)&gt;0,VLOOKUP(A306,seznam!$A$2:$C$129,2),"------"),"------")</f>
        <v>------</v>
      </c>
      <c r="D307" s="213"/>
      <c r="E307" s="213"/>
      <c r="F307" s="214"/>
      <c r="G307" s="183"/>
      <c r="H307" s="203"/>
      <c r="I307" s="204"/>
      <c r="J307" s="183"/>
      <c r="K307" s="203"/>
      <c r="L307" s="204"/>
      <c r="M307" s="183"/>
      <c r="N307" s="203"/>
      <c r="O307" s="222"/>
      <c r="P307" s="202"/>
      <c r="Q307" s="203"/>
      <c r="R307" s="204"/>
      <c r="S307" s="205"/>
      <c r="T307" s="206"/>
      <c r="V307" s="7">
        <v>2</v>
      </c>
      <c r="W307" s="11" t="str">
        <f>C309</f>
        <v>------</v>
      </c>
      <c r="X307" s="17" t="s">
        <v>10</v>
      </c>
      <c r="Y307" s="14" t="str">
        <f>C311</f>
        <v>------</v>
      </c>
      <c r="Z307" s="45"/>
      <c r="AA307" s="42"/>
      <c r="AB307" s="42"/>
      <c r="AC307" s="42"/>
      <c r="AD307" s="49"/>
      <c r="AE307" s="25">
        <f t="shared" si="58"/>
        <v>0</v>
      </c>
      <c r="AF307" s="26" t="s">
        <v>7</v>
      </c>
      <c r="AG307" s="27">
        <f t="shared" si="59"/>
        <v>0</v>
      </c>
      <c r="AJ307" s="124">
        <f>A308</f>
        <v>0</v>
      </c>
      <c r="AK307" s="124">
        <f>A310</f>
        <v>0</v>
      </c>
    </row>
    <row r="308" spans="1:37">
      <c r="A308" s="217"/>
      <c r="B308" s="219">
        <v>2</v>
      </c>
      <c r="C308" s="41" t="str">
        <f>IF(A308&gt;0,IF(VLOOKUP(A308,seznam!$A$2:$C$129,3)&gt;0,VLOOKUP(A308,seznam!$A$2:$C$129,3),"------"),"------")</f>
        <v>------</v>
      </c>
      <c r="D308" s="192">
        <f>I306</f>
        <v>0</v>
      </c>
      <c r="E308" s="192" t="str">
        <f>H306</f>
        <v>:</v>
      </c>
      <c r="F308" s="194">
        <f>G306</f>
        <v>0</v>
      </c>
      <c r="G308" s="210"/>
      <c r="H308" s="185"/>
      <c r="I308" s="211"/>
      <c r="J308" s="182">
        <f>AE307</f>
        <v>0</v>
      </c>
      <c r="K308" s="192" t="str">
        <f>AF307</f>
        <v>:</v>
      </c>
      <c r="L308" s="194">
        <f>AG307</f>
        <v>0</v>
      </c>
      <c r="M308" s="182">
        <f>AE310</f>
        <v>0</v>
      </c>
      <c r="N308" s="192" t="str">
        <f>AF310</f>
        <v>:</v>
      </c>
      <c r="O308" s="221">
        <f>AG310</f>
        <v>0</v>
      </c>
      <c r="P308" s="201">
        <f>D308+J308+M308</f>
        <v>0</v>
      </c>
      <c r="Q308" s="192" t="s">
        <v>7</v>
      </c>
      <c r="R308" s="194">
        <f>F308+L308+O308</f>
        <v>0</v>
      </c>
      <c r="S308" s="196">
        <f>IF(D308&gt;F308,2,IF(AND(D308&lt;F308,E308=":"),1,0))+IF(J308&gt;L308,2,IF(AND(J308&lt;L308,K308=":"),1,0))+IF(M308&gt;O308,2,IF(AND(M308&lt;O308,N308=":"),1,0))</f>
        <v>0</v>
      </c>
      <c r="T308" s="198"/>
      <c r="V308" s="7">
        <v>3</v>
      </c>
      <c r="W308" s="11" t="str">
        <f>C313</f>
        <v>------</v>
      </c>
      <c r="X308" s="18" t="s">
        <v>10</v>
      </c>
      <c r="Y308" s="14" t="str">
        <f>C311</f>
        <v>------</v>
      </c>
      <c r="Z308" s="45"/>
      <c r="AA308" s="42"/>
      <c r="AB308" s="42"/>
      <c r="AC308" s="42"/>
      <c r="AD308" s="49"/>
      <c r="AE308" s="25">
        <f t="shared" si="58"/>
        <v>0</v>
      </c>
      <c r="AF308" s="26" t="s">
        <v>7</v>
      </c>
      <c r="AG308" s="27">
        <f t="shared" si="59"/>
        <v>0</v>
      </c>
      <c r="AJ308" s="124">
        <f>A312</f>
        <v>0</v>
      </c>
      <c r="AK308" s="124">
        <f>A310</f>
        <v>0</v>
      </c>
    </row>
    <row r="309" spans="1:37">
      <c r="A309" s="217"/>
      <c r="B309" s="223"/>
      <c r="C309" s="38" t="str">
        <f>IF(A308&gt;0,IF(VLOOKUP(A308,seznam!$A$2:$C$129,2)&gt;0,VLOOKUP(A308,seznam!$A$2:$C$129,2),"------"),"------")</f>
        <v>------</v>
      </c>
      <c r="D309" s="203"/>
      <c r="E309" s="203"/>
      <c r="F309" s="204"/>
      <c r="G309" s="212"/>
      <c r="H309" s="213"/>
      <c r="I309" s="214"/>
      <c r="J309" s="183"/>
      <c r="K309" s="203"/>
      <c r="L309" s="204"/>
      <c r="M309" s="183"/>
      <c r="N309" s="203"/>
      <c r="O309" s="222"/>
      <c r="P309" s="207"/>
      <c r="Q309" s="208"/>
      <c r="R309" s="209"/>
      <c r="S309" s="205"/>
      <c r="T309" s="206"/>
      <c r="V309" s="7">
        <v>4</v>
      </c>
      <c r="W309" s="11" t="str">
        <f>C307</f>
        <v>------</v>
      </c>
      <c r="X309" s="17" t="s">
        <v>10</v>
      </c>
      <c r="Y309" s="14" t="str">
        <f>C309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4">
        <f>A306</f>
        <v>0</v>
      </c>
      <c r="AK309" s="124">
        <f>A308</f>
        <v>0</v>
      </c>
    </row>
    <row r="310" spans="1:37">
      <c r="A310" s="217"/>
      <c r="B310" s="219">
        <v>3</v>
      </c>
      <c r="C310" s="41" t="str">
        <f>IF(A310&gt;0,IF(VLOOKUP(A310,seznam!$A$2:$C$129,3)&gt;0,VLOOKUP(A310,seznam!$A$2:$C$129,3),"------"),"------")</f>
        <v>------</v>
      </c>
      <c r="D310" s="192">
        <f>L306</f>
        <v>0</v>
      </c>
      <c r="E310" s="192" t="str">
        <f>K306</f>
        <v>:</v>
      </c>
      <c r="F310" s="194">
        <f>J306</f>
        <v>0</v>
      </c>
      <c r="G310" s="182">
        <f>L308</f>
        <v>0</v>
      </c>
      <c r="H310" s="192" t="str">
        <f>K308</f>
        <v>:</v>
      </c>
      <c r="I310" s="194">
        <f>J308</f>
        <v>0</v>
      </c>
      <c r="J310" s="210"/>
      <c r="K310" s="185"/>
      <c r="L310" s="211"/>
      <c r="M310" s="182">
        <f>AG308</f>
        <v>0</v>
      </c>
      <c r="N310" s="192" t="str">
        <f>AF308</f>
        <v>:</v>
      </c>
      <c r="O310" s="221">
        <f>AE308</f>
        <v>0</v>
      </c>
      <c r="P310" s="201">
        <f>D310+G310+M310</f>
        <v>0</v>
      </c>
      <c r="Q310" s="192" t="s">
        <v>7</v>
      </c>
      <c r="R310" s="194">
        <f>F310+I310+O310</f>
        <v>0</v>
      </c>
      <c r="S310" s="196">
        <f>IF(D310&gt;F310,2,IF(AND(D310&lt;F310,E310=":"),1,0))+IF(G310&gt;I310,2,IF(AND(G310&lt;I310,H310=":"),1,0))+IF(M310&gt;O310,2,IF(AND(M310&lt;O310,N310=":"),1,0))</f>
        <v>0</v>
      </c>
      <c r="T310" s="198"/>
      <c r="V310" s="7">
        <v>5</v>
      </c>
      <c r="W310" s="11" t="str">
        <f>C309</f>
        <v>------</v>
      </c>
      <c r="X310" s="17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4">
        <f>A308</f>
        <v>0</v>
      </c>
      <c r="AK310" s="124">
        <f>A312</f>
        <v>0</v>
      </c>
    </row>
    <row r="311" spans="1:37" ht="13.8" thickBot="1">
      <c r="A311" s="217"/>
      <c r="B311" s="223"/>
      <c r="C311" s="38" t="str">
        <f>IF(A310&gt;0,IF(VLOOKUP(A310,seznam!$A$2:$C$129,2)&gt;0,VLOOKUP(A310,seznam!$A$2:$C$129,2),"------"),"------")</f>
        <v>------</v>
      </c>
      <c r="D311" s="203"/>
      <c r="E311" s="203"/>
      <c r="F311" s="204"/>
      <c r="G311" s="183"/>
      <c r="H311" s="203"/>
      <c r="I311" s="204"/>
      <c r="J311" s="212"/>
      <c r="K311" s="213"/>
      <c r="L311" s="214"/>
      <c r="M311" s="183"/>
      <c r="N311" s="203"/>
      <c r="O311" s="222"/>
      <c r="P311" s="202"/>
      <c r="Q311" s="203"/>
      <c r="R311" s="204"/>
      <c r="S311" s="205"/>
      <c r="T311" s="206"/>
      <c r="V311" s="8">
        <v>6</v>
      </c>
      <c r="W311" s="12" t="str">
        <f>C311</f>
        <v>------</v>
      </c>
      <c r="X311" s="19" t="s">
        <v>10</v>
      </c>
      <c r="Y311" s="15" t="str">
        <f>C307</f>
        <v>------</v>
      </c>
      <c r="Z311" s="46"/>
      <c r="AA311" s="47"/>
      <c r="AB311" s="47"/>
      <c r="AC311" s="47"/>
      <c r="AD311" s="50"/>
      <c r="AE311" s="28">
        <f t="shared" si="58"/>
        <v>0</v>
      </c>
      <c r="AF311" s="29" t="s">
        <v>7</v>
      </c>
      <c r="AG311" s="30">
        <f t="shared" si="59"/>
        <v>0</v>
      </c>
      <c r="AJ311" s="124">
        <f>A310</f>
        <v>0</v>
      </c>
      <c r="AK311" s="124">
        <f>A306</f>
        <v>0</v>
      </c>
    </row>
    <row r="312" spans="1:37">
      <c r="A312" s="217"/>
      <c r="B312" s="219">
        <v>4</v>
      </c>
      <c r="C312" s="41" t="str">
        <f>IF(A312&gt;0,IF(VLOOKUP(A312,seznam!$A$2:$C$129,3)&gt;0,VLOOKUP(A312,seznam!$A$2:$C$129,3),"------"),"------")</f>
        <v>------</v>
      </c>
      <c r="D312" s="192">
        <f>O306</f>
        <v>0</v>
      </c>
      <c r="E312" s="192" t="str">
        <f>N306</f>
        <v>:</v>
      </c>
      <c r="F312" s="194">
        <f>M306</f>
        <v>0</v>
      </c>
      <c r="G312" s="182">
        <f>O308</f>
        <v>0</v>
      </c>
      <c r="H312" s="192" t="str">
        <f>N308</f>
        <v>:</v>
      </c>
      <c r="I312" s="194">
        <f>M308</f>
        <v>0</v>
      </c>
      <c r="J312" s="182">
        <f>O310</f>
        <v>0</v>
      </c>
      <c r="K312" s="192" t="str">
        <f>N310</f>
        <v>:</v>
      </c>
      <c r="L312" s="194">
        <f>M310</f>
        <v>0</v>
      </c>
      <c r="M312" s="184"/>
      <c r="N312" s="185"/>
      <c r="O312" s="186"/>
      <c r="P312" s="190">
        <f>D312+G312+J312</f>
        <v>0</v>
      </c>
      <c r="Q312" s="192" t="s">
        <v>7</v>
      </c>
      <c r="R312" s="194">
        <f>F312+I312+L312</f>
        <v>0</v>
      </c>
      <c r="S312" s="196">
        <f>IF(D312&gt;F312,2,IF(AND(D312&lt;F312,E312=":"),1,0))+IF(G312&gt;I312,2,IF(AND(G312&lt;I312,H312=":"),1,0))+IF(J312&gt;L312,2,IF(AND(J312&lt;L312,K312=":"),1,0))</f>
        <v>0</v>
      </c>
      <c r="T312" s="198"/>
    </row>
    <row r="313" spans="1:37" ht="13.8" thickBot="1">
      <c r="A313" s="218"/>
      <c r="B313" s="220"/>
      <c r="C313" s="39" t="str">
        <f>IF(A312&gt;0,IF(VLOOKUP(A312,seznam!$A$2:$C$129,2)&gt;0,VLOOKUP(A312,seznam!$A$2:$C$129,2),"------"),"------")</f>
        <v>------</v>
      </c>
      <c r="D313" s="193"/>
      <c r="E313" s="193"/>
      <c r="F313" s="195"/>
      <c r="G313" s="200"/>
      <c r="H313" s="193"/>
      <c r="I313" s="195"/>
      <c r="J313" s="200"/>
      <c r="K313" s="193"/>
      <c r="L313" s="195"/>
      <c r="M313" s="187"/>
      <c r="N313" s="188"/>
      <c r="O313" s="189"/>
      <c r="P313" s="191"/>
      <c r="Q313" s="193"/>
      <c r="R313" s="195"/>
      <c r="S313" s="197"/>
      <c r="T313" s="199"/>
    </row>
    <row r="314" spans="1:37" ht="13.8" thickBot="1"/>
    <row r="315" spans="1:37" ht="13.8" thickBot="1">
      <c r="A315" s="97" t="s">
        <v>2</v>
      </c>
      <c r="B315" s="233" t="s">
        <v>56</v>
      </c>
      <c r="C315" s="234"/>
      <c r="D315" s="235">
        <v>1</v>
      </c>
      <c r="E315" s="236"/>
      <c r="F315" s="237"/>
      <c r="G315" s="238">
        <v>2</v>
      </c>
      <c r="H315" s="236"/>
      <c r="I315" s="237"/>
      <c r="J315" s="238">
        <v>3</v>
      </c>
      <c r="K315" s="236"/>
      <c r="L315" s="237"/>
      <c r="M315" s="238">
        <v>4</v>
      </c>
      <c r="N315" s="236"/>
      <c r="O315" s="239"/>
      <c r="P315" s="235" t="s">
        <v>4</v>
      </c>
      <c r="Q315" s="240"/>
      <c r="R315" s="241"/>
      <c r="S315" s="5" t="s">
        <v>5</v>
      </c>
      <c r="T315" s="4" t="s">
        <v>6</v>
      </c>
    </row>
    <row r="316" spans="1:37">
      <c r="A316" s="228"/>
      <c r="B316" s="229">
        <v>1</v>
      </c>
      <c r="C316" s="40" t="str">
        <f>IF(A316&gt;0,IF(VLOOKUP(A316,seznam!$A$2:$C$129,3)&gt;0,VLOOKUP(A316,seznam!$A$2:$C$129,3),"------"),"------")</f>
        <v>------</v>
      </c>
      <c r="D316" s="230"/>
      <c r="E316" s="231"/>
      <c r="F316" s="232"/>
      <c r="G316" s="224">
        <f>AE319</f>
        <v>0</v>
      </c>
      <c r="H316" s="225" t="str">
        <f>AF319</f>
        <v>:</v>
      </c>
      <c r="I316" s="226">
        <f>AG319</f>
        <v>0</v>
      </c>
      <c r="J316" s="224">
        <f>AG321</f>
        <v>0</v>
      </c>
      <c r="K316" s="225" t="str">
        <f>AF321</f>
        <v>:</v>
      </c>
      <c r="L316" s="226">
        <f>AE321</f>
        <v>0</v>
      </c>
      <c r="M316" s="224">
        <f>AE316</f>
        <v>0</v>
      </c>
      <c r="N316" s="225" t="str">
        <f>AF316</f>
        <v>:</v>
      </c>
      <c r="O316" s="227">
        <f>AG316</f>
        <v>0</v>
      </c>
      <c r="P316" s="215">
        <f>G316+J316+M316</f>
        <v>0</v>
      </c>
      <c r="Q316" s="225" t="s">
        <v>7</v>
      </c>
      <c r="R316" s="242">
        <f>I316+L316+O316</f>
        <v>0</v>
      </c>
      <c r="S316" s="243">
        <f>IF(G316&gt;I316,2,IF(AND(G316&lt;I316,H316=":"),1,0))+IF(J316&gt;L316,2,IF(AND(J316&lt;L316,K316=":"),1,0))+IF(M316&gt;O316,2,IF(AND(M316&lt;O316,N316=":"),1,0))</f>
        <v>0</v>
      </c>
      <c r="T316" s="216"/>
      <c r="V316" s="6">
        <v>1</v>
      </c>
      <c r="W316" s="10" t="str">
        <f>C317</f>
        <v>------</v>
      </c>
      <c r="X316" s="16" t="s">
        <v>10</v>
      </c>
      <c r="Y316" s="13" t="str">
        <f>C323</f>
        <v>------</v>
      </c>
      <c r="Z316" s="43"/>
      <c r="AA316" s="44"/>
      <c r="AB316" s="44"/>
      <c r="AC316" s="44"/>
      <c r="AD316" s="48"/>
      <c r="AE316" s="22">
        <f t="shared" ref="AE316:AE321" si="60">IF(AND(LEN(Z316)&gt;0,MID(Z316,1,1)&lt;&gt;"-"),"1","0")+IF(AND(LEN(AA316)&gt;0,MID(AA316,1,1)&lt;&gt;"-"),"1","0")+IF(AND(LEN(AB316)&gt;0,MID(AB316,1,1)&lt;&gt;"-"),"1","0")+IF(AND(LEN(AC316)&gt;0,MID(AC316,1,1)&lt;&gt;"-"),"1","0")+IF(AND(LEN(AD316)&gt;0,MID(AD316,1,1)&lt;&gt;"-"),"1","0")</f>
        <v>0</v>
      </c>
      <c r="AF316" s="23" t="s">
        <v>7</v>
      </c>
      <c r="AG316" s="24">
        <f t="shared" ref="AG316:AG321" si="61">IF(AND(LEN(Z316)&gt;0,MID(Z316,1,1)="-"),"1","0")+IF(AND(LEN(AA316)&gt;0,MID(AA316,1,1)="-"),"1","0")+IF(AND(LEN(AB316)&gt;0,MID(AB316,1,1)="-"),"1","0")+IF(AND(LEN(AC316)&gt;0,MID(AC316,1,1)="-"),"1","0")+IF(AND(LEN(AD316)&gt;0,MID(AD316,1,1)="-"),"1","0")</f>
        <v>0</v>
      </c>
      <c r="AJ316" s="124">
        <f>A316</f>
        <v>0</v>
      </c>
      <c r="AK316" s="124">
        <f>A322</f>
        <v>0</v>
      </c>
    </row>
    <row r="317" spans="1:37">
      <c r="A317" s="217"/>
      <c r="B317" s="223"/>
      <c r="C317" s="96" t="str">
        <f>IF(A316&gt;0,IF(VLOOKUP(A316,seznam!$A$2:$C$129,2)&gt;0,VLOOKUP(A316,seznam!$A$2:$C$129,2),"------"),"------")</f>
        <v>------</v>
      </c>
      <c r="D317" s="213"/>
      <c r="E317" s="213"/>
      <c r="F317" s="214"/>
      <c r="G317" s="183"/>
      <c r="H317" s="203"/>
      <c r="I317" s="204"/>
      <c r="J317" s="183"/>
      <c r="K317" s="203"/>
      <c r="L317" s="204"/>
      <c r="M317" s="183"/>
      <c r="N317" s="203"/>
      <c r="O317" s="222"/>
      <c r="P317" s="202"/>
      <c r="Q317" s="203"/>
      <c r="R317" s="204"/>
      <c r="S317" s="205"/>
      <c r="T317" s="206"/>
      <c r="V317" s="7">
        <v>2</v>
      </c>
      <c r="W317" s="11" t="str">
        <f>C319</f>
        <v>------</v>
      </c>
      <c r="X317" s="17" t="s">
        <v>10</v>
      </c>
      <c r="Y317" s="14" t="str">
        <f>C321</f>
        <v>------</v>
      </c>
      <c r="Z317" s="45"/>
      <c r="AA317" s="42"/>
      <c r="AB317" s="42"/>
      <c r="AC317" s="42"/>
      <c r="AD317" s="49"/>
      <c r="AE317" s="25">
        <f t="shared" si="60"/>
        <v>0</v>
      </c>
      <c r="AF317" s="26" t="s">
        <v>7</v>
      </c>
      <c r="AG317" s="27">
        <f t="shared" si="61"/>
        <v>0</v>
      </c>
      <c r="AJ317" s="124">
        <f>A318</f>
        <v>0</v>
      </c>
      <c r="AK317" s="124">
        <f>A320</f>
        <v>0</v>
      </c>
    </row>
    <row r="318" spans="1:37">
      <c r="A318" s="217"/>
      <c r="B318" s="219">
        <v>2</v>
      </c>
      <c r="C318" s="41" t="str">
        <f>IF(A318&gt;0,IF(VLOOKUP(A318,seznam!$A$2:$C$129,3)&gt;0,VLOOKUP(A318,seznam!$A$2:$C$129,3),"------"),"------")</f>
        <v>------</v>
      </c>
      <c r="D318" s="192">
        <f>I316</f>
        <v>0</v>
      </c>
      <c r="E318" s="192" t="str">
        <f>H316</f>
        <v>:</v>
      </c>
      <c r="F318" s="194">
        <f>G316</f>
        <v>0</v>
      </c>
      <c r="G318" s="210"/>
      <c r="H318" s="185"/>
      <c r="I318" s="211"/>
      <c r="J318" s="182">
        <f>AE317</f>
        <v>0</v>
      </c>
      <c r="K318" s="192" t="str">
        <f>AF317</f>
        <v>:</v>
      </c>
      <c r="L318" s="194">
        <f>AG317</f>
        <v>0</v>
      </c>
      <c r="M318" s="182">
        <f>AE320</f>
        <v>0</v>
      </c>
      <c r="N318" s="192" t="str">
        <f>AF320</f>
        <v>:</v>
      </c>
      <c r="O318" s="221">
        <f>AG320</f>
        <v>0</v>
      </c>
      <c r="P318" s="201">
        <f>D318+J318+M318</f>
        <v>0</v>
      </c>
      <c r="Q318" s="192" t="s">
        <v>7</v>
      </c>
      <c r="R318" s="194">
        <f>F318+L318+O318</f>
        <v>0</v>
      </c>
      <c r="S318" s="196">
        <f>IF(D318&gt;F318,2,IF(AND(D318&lt;F318,E318=":"),1,0))+IF(J318&gt;L318,2,IF(AND(J318&lt;L318,K318=":"),1,0))+IF(M318&gt;O318,2,IF(AND(M318&lt;O318,N318=":"),1,0))</f>
        <v>0</v>
      </c>
      <c r="T318" s="198"/>
      <c r="V318" s="7">
        <v>3</v>
      </c>
      <c r="W318" s="11" t="str">
        <f>C323</f>
        <v>------</v>
      </c>
      <c r="X318" s="18" t="s">
        <v>10</v>
      </c>
      <c r="Y318" s="14" t="str">
        <f>C321</f>
        <v>------</v>
      </c>
      <c r="Z318" s="45"/>
      <c r="AA318" s="42"/>
      <c r="AB318" s="42"/>
      <c r="AC318" s="42"/>
      <c r="AD318" s="49"/>
      <c r="AE318" s="25">
        <f t="shared" si="60"/>
        <v>0</v>
      </c>
      <c r="AF318" s="26" t="s">
        <v>7</v>
      </c>
      <c r="AG318" s="27">
        <f t="shared" si="61"/>
        <v>0</v>
      </c>
      <c r="AJ318" s="124">
        <f>A322</f>
        <v>0</v>
      </c>
      <c r="AK318" s="124">
        <f>A320</f>
        <v>0</v>
      </c>
    </row>
    <row r="319" spans="1:37">
      <c r="A319" s="217"/>
      <c r="B319" s="223"/>
      <c r="C319" s="38" t="str">
        <f>IF(A318&gt;0,IF(VLOOKUP(A318,seznam!$A$2:$C$129,2)&gt;0,VLOOKUP(A318,seznam!$A$2:$C$129,2),"------"),"------")</f>
        <v>------</v>
      </c>
      <c r="D319" s="203"/>
      <c r="E319" s="203"/>
      <c r="F319" s="204"/>
      <c r="G319" s="212"/>
      <c r="H319" s="213"/>
      <c r="I319" s="214"/>
      <c r="J319" s="183"/>
      <c r="K319" s="203"/>
      <c r="L319" s="204"/>
      <c r="M319" s="183"/>
      <c r="N319" s="203"/>
      <c r="O319" s="222"/>
      <c r="P319" s="207"/>
      <c r="Q319" s="208"/>
      <c r="R319" s="209"/>
      <c r="S319" s="205"/>
      <c r="T319" s="206"/>
      <c r="V319" s="7">
        <v>4</v>
      </c>
      <c r="W319" s="11" t="str">
        <f>C317</f>
        <v>------</v>
      </c>
      <c r="X319" s="17" t="s">
        <v>10</v>
      </c>
      <c r="Y319" s="14" t="str">
        <f>C319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4">
        <f>A316</f>
        <v>0</v>
      </c>
      <c r="AK319" s="124">
        <f>A318</f>
        <v>0</v>
      </c>
    </row>
    <row r="320" spans="1:37">
      <c r="A320" s="217"/>
      <c r="B320" s="219">
        <v>3</v>
      </c>
      <c r="C320" s="41" t="str">
        <f>IF(A320&gt;0,IF(VLOOKUP(A320,seznam!$A$2:$C$129,3)&gt;0,VLOOKUP(A320,seznam!$A$2:$C$129,3),"------"),"------")</f>
        <v>------</v>
      </c>
      <c r="D320" s="192">
        <f>L316</f>
        <v>0</v>
      </c>
      <c r="E320" s="192" t="str">
        <f>K316</f>
        <v>:</v>
      </c>
      <c r="F320" s="194">
        <f>J316</f>
        <v>0</v>
      </c>
      <c r="G320" s="182">
        <f>L318</f>
        <v>0</v>
      </c>
      <c r="H320" s="192" t="str">
        <f>K318</f>
        <v>:</v>
      </c>
      <c r="I320" s="194">
        <f>J318</f>
        <v>0</v>
      </c>
      <c r="J320" s="210"/>
      <c r="K320" s="185"/>
      <c r="L320" s="211"/>
      <c r="M320" s="182">
        <f>AG318</f>
        <v>0</v>
      </c>
      <c r="N320" s="192" t="str">
        <f>AF318</f>
        <v>:</v>
      </c>
      <c r="O320" s="221">
        <f>AE318</f>
        <v>0</v>
      </c>
      <c r="P320" s="201">
        <f>D320+G320+M320</f>
        <v>0</v>
      </c>
      <c r="Q320" s="192" t="s">
        <v>7</v>
      </c>
      <c r="R320" s="194">
        <f>F320+I320+O320</f>
        <v>0</v>
      </c>
      <c r="S320" s="196">
        <f>IF(D320&gt;F320,2,IF(AND(D320&lt;F320,E320=":"),1,0))+IF(G320&gt;I320,2,IF(AND(G320&lt;I320,H320=":"),1,0))+IF(M320&gt;O320,2,IF(AND(M320&lt;O320,N320=":"),1,0))</f>
        <v>0</v>
      </c>
      <c r="T320" s="198"/>
      <c r="V320" s="7">
        <v>5</v>
      </c>
      <c r="W320" s="11" t="str">
        <f>C319</f>
        <v>------</v>
      </c>
      <c r="X320" s="17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4">
        <f>A318</f>
        <v>0</v>
      </c>
      <c r="AK320" s="124">
        <f>A322</f>
        <v>0</v>
      </c>
    </row>
    <row r="321" spans="1:37" ht="13.8" thickBot="1">
      <c r="A321" s="217"/>
      <c r="B321" s="223"/>
      <c r="C321" s="38" t="str">
        <f>IF(A320&gt;0,IF(VLOOKUP(A320,seznam!$A$2:$C$129,2)&gt;0,VLOOKUP(A320,seznam!$A$2:$C$129,2),"------"),"------")</f>
        <v>------</v>
      </c>
      <c r="D321" s="203"/>
      <c r="E321" s="203"/>
      <c r="F321" s="204"/>
      <c r="G321" s="183"/>
      <c r="H321" s="203"/>
      <c r="I321" s="204"/>
      <c r="J321" s="212"/>
      <c r="K321" s="213"/>
      <c r="L321" s="214"/>
      <c r="M321" s="183"/>
      <c r="N321" s="203"/>
      <c r="O321" s="222"/>
      <c r="P321" s="202"/>
      <c r="Q321" s="203"/>
      <c r="R321" s="204"/>
      <c r="S321" s="205"/>
      <c r="T321" s="206"/>
      <c r="V321" s="8">
        <v>6</v>
      </c>
      <c r="W321" s="12" t="str">
        <f>C321</f>
        <v>------</v>
      </c>
      <c r="X321" s="19" t="s">
        <v>10</v>
      </c>
      <c r="Y321" s="15" t="str">
        <f>C317</f>
        <v>------</v>
      </c>
      <c r="Z321" s="46"/>
      <c r="AA321" s="47"/>
      <c r="AB321" s="47"/>
      <c r="AC321" s="47"/>
      <c r="AD321" s="50"/>
      <c r="AE321" s="28">
        <f t="shared" si="60"/>
        <v>0</v>
      </c>
      <c r="AF321" s="29" t="s">
        <v>7</v>
      </c>
      <c r="AG321" s="30">
        <f t="shared" si="61"/>
        <v>0</v>
      </c>
      <c r="AJ321" s="124">
        <f>A320</f>
        <v>0</v>
      </c>
      <c r="AK321" s="124">
        <f>A316</f>
        <v>0</v>
      </c>
    </row>
    <row r="322" spans="1:37">
      <c r="A322" s="217"/>
      <c r="B322" s="219">
        <v>4</v>
      </c>
      <c r="C322" s="41" t="str">
        <f>IF(A322&gt;0,IF(VLOOKUP(A322,seznam!$A$2:$C$129,3)&gt;0,VLOOKUP(A322,seznam!$A$2:$C$129,3),"------"),"------")</f>
        <v>------</v>
      </c>
      <c r="D322" s="192">
        <f>O316</f>
        <v>0</v>
      </c>
      <c r="E322" s="192" t="str">
        <f>N316</f>
        <v>:</v>
      </c>
      <c r="F322" s="194">
        <f>M316</f>
        <v>0</v>
      </c>
      <c r="G322" s="182">
        <f>O318</f>
        <v>0</v>
      </c>
      <c r="H322" s="192" t="str">
        <f>N318</f>
        <v>:</v>
      </c>
      <c r="I322" s="194">
        <f>M318</f>
        <v>0</v>
      </c>
      <c r="J322" s="182">
        <f>O320</f>
        <v>0</v>
      </c>
      <c r="K322" s="192" t="str">
        <f>N320</f>
        <v>:</v>
      </c>
      <c r="L322" s="194">
        <f>M320</f>
        <v>0</v>
      </c>
      <c r="M322" s="184"/>
      <c r="N322" s="185"/>
      <c r="O322" s="186"/>
      <c r="P322" s="190">
        <f>D322+G322+J322</f>
        <v>0</v>
      </c>
      <c r="Q322" s="192" t="s">
        <v>7</v>
      </c>
      <c r="R322" s="194">
        <f>F322+I322+L322</f>
        <v>0</v>
      </c>
      <c r="S322" s="196">
        <f>IF(D322&gt;F322,2,IF(AND(D322&lt;F322,E322=":"),1,0))+IF(G322&gt;I322,2,IF(AND(G322&lt;I322,H322=":"),1,0))+IF(J322&gt;L322,2,IF(AND(J322&lt;L322,K322=":"),1,0))</f>
        <v>0</v>
      </c>
      <c r="T322" s="198"/>
    </row>
    <row r="323" spans="1:37" ht="13.8" thickBot="1">
      <c r="A323" s="218"/>
      <c r="B323" s="220"/>
      <c r="C323" s="39" t="str">
        <f>IF(A322&gt;0,IF(VLOOKUP(A322,seznam!$A$2:$C$129,2)&gt;0,VLOOKUP(A322,seznam!$A$2:$C$129,2),"------"),"------")</f>
        <v>------</v>
      </c>
      <c r="D323" s="193"/>
      <c r="E323" s="193"/>
      <c r="F323" s="195"/>
      <c r="G323" s="200"/>
      <c r="H323" s="193"/>
      <c r="I323" s="195"/>
      <c r="J323" s="200"/>
      <c r="K323" s="193"/>
      <c r="L323" s="195"/>
      <c r="M323" s="187"/>
      <c r="N323" s="188"/>
      <c r="O323" s="189"/>
      <c r="P323" s="191"/>
      <c r="Q323" s="193"/>
      <c r="R323" s="195"/>
      <c r="S323" s="197"/>
      <c r="T323" s="199"/>
    </row>
    <row r="324" spans="1:37" ht="13.8" thickBot="1"/>
    <row r="325" spans="1:37" ht="13.8" thickBot="1">
      <c r="A325" s="97" t="s">
        <v>2</v>
      </c>
      <c r="B325" s="233" t="s">
        <v>57</v>
      </c>
      <c r="C325" s="234"/>
      <c r="D325" s="235">
        <v>1</v>
      </c>
      <c r="E325" s="236"/>
      <c r="F325" s="237"/>
      <c r="G325" s="238">
        <v>2</v>
      </c>
      <c r="H325" s="236"/>
      <c r="I325" s="237"/>
      <c r="J325" s="238">
        <v>3</v>
      </c>
      <c r="K325" s="236"/>
      <c r="L325" s="237"/>
      <c r="M325" s="238">
        <v>4</v>
      </c>
      <c r="N325" s="236"/>
      <c r="O325" s="239"/>
      <c r="P325" s="235" t="s">
        <v>4</v>
      </c>
      <c r="Q325" s="240"/>
      <c r="R325" s="241"/>
      <c r="S325" s="5" t="s">
        <v>5</v>
      </c>
      <c r="T325" s="4" t="s">
        <v>6</v>
      </c>
    </row>
    <row r="326" spans="1:37">
      <c r="A326" s="228"/>
      <c r="B326" s="229">
        <v>1</v>
      </c>
      <c r="C326" s="40" t="str">
        <f>IF(A326&gt;0,IF(VLOOKUP(A326,seznam!$A$2:$C$129,3)&gt;0,VLOOKUP(A326,seznam!$A$2:$C$129,3),"------"),"------")</f>
        <v>------</v>
      </c>
      <c r="D326" s="230"/>
      <c r="E326" s="231"/>
      <c r="F326" s="232"/>
      <c r="G326" s="224">
        <f>AE329</f>
        <v>0</v>
      </c>
      <c r="H326" s="225" t="str">
        <f>AF329</f>
        <v>:</v>
      </c>
      <c r="I326" s="226">
        <f>AG329</f>
        <v>0</v>
      </c>
      <c r="J326" s="224">
        <f>AG331</f>
        <v>0</v>
      </c>
      <c r="K326" s="225" t="str">
        <f>AF331</f>
        <v>:</v>
      </c>
      <c r="L326" s="226">
        <f>AE331</f>
        <v>0</v>
      </c>
      <c r="M326" s="224">
        <f>AE326</f>
        <v>0</v>
      </c>
      <c r="N326" s="225" t="str">
        <f>AF326</f>
        <v>:</v>
      </c>
      <c r="O326" s="227">
        <f>AG326</f>
        <v>0</v>
      </c>
      <c r="P326" s="215">
        <f>G326+J326+M326</f>
        <v>0</v>
      </c>
      <c r="Q326" s="225" t="s">
        <v>7</v>
      </c>
      <c r="R326" s="242">
        <f>I326+L326+O326</f>
        <v>0</v>
      </c>
      <c r="S326" s="243">
        <f>IF(G326&gt;I326,2,IF(AND(G326&lt;I326,H326=":"),1,0))+IF(J326&gt;L326,2,IF(AND(J326&lt;L326,K326=":"),1,0))+IF(M326&gt;O326,2,IF(AND(M326&lt;O326,N326=":"),1,0))</f>
        <v>0</v>
      </c>
      <c r="T326" s="216"/>
      <c r="V326" s="6">
        <v>1</v>
      </c>
      <c r="W326" s="10" t="str">
        <f>C327</f>
        <v>------</v>
      </c>
      <c r="X326" s="16" t="s">
        <v>10</v>
      </c>
      <c r="Y326" s="13" t="str">
        <f>C333</f>
        <v>------</v>
      </c>
      <c r="Z326" s="43"/>
      <c r="AA326" s="44"/>
      <c r="AB326" s="44"/>
      <c r="AC326" s="44"/>
      <c r="AD326" s="48"/>
      <c r="AE326" s="22">
        <f t="shared" ref="AE326:AE331" si="62">IF(AND(LEN(Z326)&gt;0,MID(Z326,1,1)&lt;&gt;"-"),"1","0")+IF(AND(LEN(AA326)&gt;0,MID(AA326,1,1)&lt;&gt;"-"),"1","0")+IF(AND(LEN(AB326)&gt;0,MID(AB326,1,1)&lt;&gt;"-"),"1","0")+IF(AND(LEN(AC326)&gt;0,MID(AC326,1,1)&lt;&gt;"-"),"1","0")+IF(AND(LEN(AD326)&gt;0,MID(AD326,1,1)&lt;&gt;"-"),"1","0")</f>
        <v>0</v>
      </c>
      <c r="AF326" s="23" t="s">
        <v>7</v>
      </c>
      <c r="AG326" s="24">
        <f t="shared" ref="AG326:AG331" si="63">IF(AND(LEN(Z326)&gt;0,MID(Z326,1,1)="-"),"1","0")+IF(AND(LEN(AA326)&gt;0,MID(AA326,1,1)="-"),"1","0")+IF(AND(LEN(AB326)&gt;0,MID(AB326,1,1)="-"),"1","0")+IF(AND(LEN(AC326)&gt;0,MID(AC326,1,1)="-"),"1","0")+IF(AND(LEN(AD326)&gt;0,MID(AD326,1,1)="-"),"1","0")</f>
        <v>0</v>
      </c>
      <c r="AJ326" s="124">
        <f>A326</f>
        <v>0</v>
      </c>
      <c r="AK326" s="124">
        <f>A332</f>
        <v>0</v>
      </c>
    </row>
    <row r="327" spans="1:37">
      <c r="A327" s="217"/>
      <c r="B327" s="223"/>
      <c r="C327" s="96" t="str">
        <f>IF(A326&gt;0,IF(VLOOKUP(A326,seznam!$A$2:$C$129,2)&gt;0,VLOOKUP(A326,seznam!$A$2:$C$129,2),"------"),"------")</f>
        <v>------</v>
      </c>
      <c r="D327" s="213"/>
      <c r="E327" s="213"/>
      <c r="F327" s="214"/>
      <c r="G327" s="183"/>
      <c r="H327" s="203"/>
      <c r="I327" s="204"/>
      <c r="J327" s="183"/>
      <c r="K327" s="203"/>
      <c r="L327" s="204"/>
      <c r="M327" s="183"/>
      <c r="N327" s="203"/>
      <c r="O327" s="222"/>
      <c r="P327" s="202"/>
      <c r="Q327" s="203"/>
      <c r="R327" s="204"/>
      <c r="S327" s="205"/>
      <c r="T327" s="206"/>
      <c r="V327" s="7">
        <v>2</v>
      </c>
      <c r="W327" s="11" t="str">
        <f>C329</f>
        <v>------</v>
      </c>
      <c r="X327" s="17" t="s">
        <v>10</v>
      </c>
      <c r="Y327" s="14" t="str">
        <f>C331</f>
        <v>------</v>
      </c>
      <c r="Z327" s="45"/>
      <c r="AA327" s="42"/>
      <c r="AB327" s="42"/>
      <c r="AC327" s="42"/>
      <c r="AD327" s="49"/>
      <c r="AE327" s="25">
        <f t="shared" si="62"/>
        <v>0</v>
      </c>
      <c r="AF327" s="26" t="s">
        <v>7</v>
      </c>
      <c r="AG327" s="27">
        <f t="shared" si="63"/>
        <v>0</v>
      </c>
      <c r="AJ327" s="124">
        <f>A328</f>
        <v>0</v>
      </c>
      <c r="AK327" s="124">
        <f>A330</f>
        <v>0</v>
      </c>
    </row>
    <row r="328" spans="1:37">
      <c r="A328" s="217"/>
      <c r="B328" s="219">
        <v>2</v>
      </c>
      <c r="C328" s="41" t="str">
        <f>IF(A328&gt;0,IF(VLOOKUP(A328,seznam!$A$2:$C$129,3)&gt;0,VLOOKUP(A328,seznam!$A$2:$C$129,3),"------"),"------")</f>
        <v>------</v>
      </c>
      <c r="D328" s="192">
        <f>I326</f>
        <v>0</v>
      </c>
      <c r="E328" s="192" t="str">
        <f>H326</f>
        <v>:</v>
      </c>
      <c r="F328" s="194">
        <f>G326</f>
        <v>0</v>
      </c>
      <c r="G328" s="210"/>
      <c r="H328" s="185"/>
      <c r="I328" s="211"/>
      <c r="J328" s="182">
        <f>AE327</f>
        <v>0</v>
      </c>
      <c r="K328" s="192" t="str">
        <f>AF327</f>
        <v>:</v>
      </c>
      <c r="L328" s="194">
        <f>AG327</f>
        <v>0</v>
      </c>
      <c r="M328" s="182">
        <f>AE330</f>
        <v>0</v>
      </c>
      <c r="N328" s="192" t="str">
        <f>AF330</f>
        <v>:</v>
      </c>
      <c r="O328" s="221">
        <f>AG330</f>
        <v>0</v>
      </c>
      <c r="P328" s="201">
        <f>D328+J328+M328</f>
        <v>0</v>
      </c>
      <c r="Q328" s="192" t="s">
        <v>7</v>
      </c>
      <c r="R328" s="194">
        <f>F328+L328+O328</f>
        <v>0</v>
      </c>
      <c r="S328" s="196">
        <f>IF(D328&gt;F328,2,IF(AND(D328&lt;F328,E328=":"),1,0))+IF(J328&gt;L328,2,IF(AND(J328&lt;L328,K328=":"),1,0))+IF(M328&gt;O328,2,IF(AND(M328&lt;O328,N328=":"),1,0))</f>
        <v>0</v>
      </c>
      <c r="T328" s="198"/>
      <c r="V328" s="7">
        <v>3</v>
      </c>
      <c r="W328" s="11" t="str">
        <f>C333</f>
        <v>------</v>
      </c>
      <c r="X328" s="18" t="s">
        <v>10</v>
      </c>
      <c r="Y328" s="14" t="str">
        <f>C331</f>
        <v>------</v>
      </c>
      <c r="Z328" s="45"/>
      <c r="AA328" s="42"/>
      <c r="AB328" s="42"/>
      <c r="AC328" s="42"/>
      <c r="AD328" s="49"/>
      <c r="AE328" s="25">
        <f t="shared" si="62"/>
        <v>0</v>
      </c>
      <c r="AF328" s="26" t="s">
        <v>7</v>
      </c>
      <c r="AG328" s="27">
        <f t="shared" si="63"/>
        <v>0</v>
      </c>
      <c r="AJ328" s="124">
        <f>A332</f>
        <v>0</v>
      </c>
      <c r="AK328" s="124">
        <f>A330</f>
        <v>0</v>
      </c>
    </row>
    <row r="329" spans="1:37">
      <c r="A329" s="217"/>
      <c r="B329" s="223"/>
      <c r="C329" s="38" t="str">
        <f>IF(A328&gt;0,IF(VLOOKUP(A328,seznam!$A$2:$C$129,2)&gt;0,VLOOKUP(A328,seznam!$A$2:$C$129,2),"------"),"------")</f>
        <v>------</v>
      </c>
      <c r="D329" s="203"/>
      <c r="E329" s="203"/>
      <c r="F329" s="204"/>
      <c r="G329" s="212"/>
      <c r="H329" s="213"/>
      <c r="I329" s="214"/>
      <c r="J329" s="183"/>
      <c r="K329" s="203"/>
      <c r="L329" s="204"/>
      <c r="M329" s="183"/>
      <c r="N329" s="203"/>
      <c r="O329" s="222"/>
      <c r="P329" s="207"/>
      <c r="Q329" s="208"/>
      <c r="R329" s="209"/>
      <c r="S329" s="205"/>
      <c r="T329" s="206"/>
      <c r="V329" s="7">
        <v>4</v>
      </c>
      <c r="W329" s="11" t="str">
        <f>C327</f>
        <v>------</v>
      </c>
      <c r="X329" s="17" t="s">
        <v>10</v>
      </c>
      <c r="Y329" s="14" t="str">
        <f>C329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4">
        <f>A326</f>
        <v>0</v>
      </c>
      <c r="AK329" s="124">
        <f>A328</f>
        <v>0</v>
      </c>
    </row>
    <row r="330" spans="1:37">
      <c r="A330" s="217"/>
      <c r="B330" s="219">
        <v>3</v>
      </c>
      <c r="C330" s="41" t="str">
        <f>IF(A330&gt;0,IF(VLOOKUP(A330,seznam!$A$2:$C$129,3)&gt;0,VLOOKUP(A330,seznam!$A$2:$C$129,3),"------"),"------")</f>
        <v>------</v>
      </c>
      <c r="D330" s="192">
        <f>L326</f>
        <v>0</v>
      </c>
      <c r="E330" s="192" t="str">
        <f>K326</f>
        <v>:</v>
      </c>
      <c r="F330" s="194">
        <f>J326</f>
        <v>0</v>
      </c>
      <c r="G330" s="182">
        <f>L328</f>
        <v>0</v>
      </c>
      <c r="H330" s="192" t="str">
        <f>K328</f>
        <v>:</v>
      </c>
      <c r="I330" s="194">
        <f>J328</f>
        <v>0</v>
      </c>
      <c r="J330" s="210"/>
      <c r="K330" s="185"/>
      <c r="L330" s="211"/>
      <c r="M330" s="182">
        <f>AG328</f>
        <v>0</v>
      </c>
      <c r="N330" s="192" t="str">
        <f>AF328</f>
        <v>:</v>
      </c>
      <c r="O330" s="221">
        <f>AE328</f>
        <v>0</v>
      </c>
      <c r="P330" s="201">
        <f>D330+G330+M330</f>
        <v>0</v>
      </c>
      <c r="Q330" s="192" t="s">
        <v>7</v>
      </c>
      <c r="R330" s="194">
        <f>F330+I330+O330</f>
        <v>0</v>
      </c>
      <c r="S330" s="196">
        <f>IF(D330&gt;F330,2,IF(AND(D330&lt;F330,E330=":"),1,0))+IF(G330&gt;I330,2,IF(AND(G330&lt;I330,H330=":"),1,0))+IF(M330&gt;O330,2,IF(AND(M330&lt;O330,N330=":"),1,0))</f>
        <v>0</v>
      </c>
      <c r="T330" s="198"/>
      <c r="V330" s="7">
        <v>5</v>
      </c>
      <c r="W330" s="11" t="str">
        <f>C329</f>
        <v>------</v>
      </c>
      <c r="X330" s="17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4">
        <f>A328</f>
        <v>0</v>
      </c>
      <c r="AK330" s="124">
        <f>A332</f>
        <v>0</v>
      </c>
    </row>
    <row r="331" spans="1:37" ht="13.8" thickBot="1">
      <c r="A331" s="217"/>
      <c r="B331" s="223"/>
      <c r="C331" s="38" t="str">
        <f>IF(A330&gt;0,IF(VLOOKUP(A330,seznam!$A$2:$C$129,2)&gt;0,VLOOKUP(A330,seznam!$A$2:$C$129,2),"------"),"------")</f>
        <v>------</v>
      </c>
      <c r="D331" s="203"/>
      <c r="E331" s="203"/>
      <c r="F331" s="204"/>
      <c r="G331" s="183"/>
      <c r="H331" s="203"/>
      <c r="I331" s="204"/>
      <c r="J331" s="212"/>
      <c r="K331" s="213"/>
      <c r="L331" s="214"/>
      <c r="M331" s="183"/>
      <c r="N331" s="203"/>
      <c r="O331" s="222"/>
      <c r="P331" s="202"/>
      <c r="Q331" s="203"/>
      <c r="R331" s="204"/>
      <c r="S331" s="205"/>
      <c r="T331" s="206"/>
      <c r="V331" s="8">
        <v>6</v>
      </c>
      <c r="W331" s="12" t="str">
        <f>C331</f>
        <v>------</v>
      </c>
      <c r="X331" s="19" t="s">
        <v>10</v>
      </c>
      <c r="Y331" s="15" t="str">
        <f>C327</f>
        <v>------</v>
      </c>
      <c r="Z331" s="46"/>
      <c r="AA331" s="47"/>
      <c r="AB331" s="47"/>
      <c r="AC331" s="47"/>
      <c r="AD331" s="50"/>
      <c r="AE331" s="28">
        <f t="shared" si="62"/>
        <v>0</v>
      </c>
      <c r="AF331" s="29" t="s">
        <v>7</v>
      </c>
      <c r="AG331" s="30">
        <f t="shared" si="63"/>
        <v>0</v>
      </c>
      <c r="AJ331" s="124">
        <f>A330</f>
        <v>0</v>
      </c>
      <c r="AK331" s="124">
        <f>A326</f>
        <v>0</v>
      </c>
    </row>
    <row r="332" spans="1:37">
      <c r="A332" s="217"/>
      <c r="B332" s="219">
        <v>4</v>
      </c>
      <c r="C332" s="41" t="str">
        <f>IF(A332&gt;0,IF(VLOOKUP(A332,seznam!$A$2:$C$129,3)&gt;0,VLOOKUP(A332,seznam!$A$2:$C$129,3),"------"),"------")</f>
        <v>------</v>
      </c>
      <c r="D332" s="192">
        <f>O326</f>
        <v>0</v>
      </c>
      <c r="E332" s="192" t="str">
        <f>N326</f>
        <v>:</v>
      </c>
      <c r="F332" s="194">
        <f>M326</f>
        <v>0</v>
      </c>
      <c r="G332" s="182">
        <f>O328</f>
        <v>0</v>
      </c>
      <c r="H332" s="192" t="str">
        <f>N328</f>
        <v>:</v>
      </c>
      <c r="I332" s="194">
        <f>M328</f>
        <v>0</v>
      </c>
      <c r="J332" s="182">
        <f>O330</f>
        <v>0</v>
      </c>
      <c r="K332" s="192" t="str">
        <f>N330</f>
        <v>:</v>
      </c>
      <c r="L332" s="194">
        <f>M330</f>
        <v>0</v>
      </c>
      <c r="M332" s="184"/>
      <c r="N332" s="185"/>
      <c r="O332" s="186"/>
      <c r="P332" s="190">
        <f>D332+G332+J332</f>
        <v>0</v>
      </c>
      <c r="Q332" s="192" t="s">
        <v>7</v>
      </c>
      <c r="R332" s="194">
        <f>F332+I332+L332</f>
        <v>0</v>
      </c>
      <c r="S332" s="196">
        <f>IF(D332&gt;F332,2,IF(AND(D332&lt;F332,E332=":"),1,0))+IF(G332&gt;I332,2,IF(AND(G332&lt;I332,H332=":"),1,0))+IF(J332&gt;L332,2,IF(AND(J332&lt;L332,K332=":"),1,0))</f>
        <v>0</v>
      </c>
      <c r="T332" s="198"/>
    </row>
    <row r="333" spans="1:37" ht="13.8" thickBot="1">
      <c r="A333" s="218"/>
      <c r="B333" s="220"/>
      <c r="C333" s="39" t="str">
        <f>IF(A332&gt;0,IF(VLOOKUP(A332,seznam!$A$2:$C$129,2)&gt;0,VLOOKUP(A332,seznam!$A$2:$C$129,2),"------"),"------")</f>
        <v>------</v>
      </c>
      <c r="D333" s="193"/>
      <c r="E333" s="193"/>
      <c r="F333" s="195"/>
      <c r="G333" s="200"/>
      <c r="H333" s="193"/>
      <c r="I333" s="195"/>
      <c r="J333" s="200"/>
      <c r="K333" s="193"/>
      <c r="L333" s="195"/>
      <c r="M333" s="187"/>
      <c r="N333" s="188"/>
      <c r="O333" s="189"/>
      <c r="P333" s="191"/>
      <c r="Q333" s="193"/>
      <c r="R333" s="195"/>
      <c r="S333" s="197"/>
      <c r="T333" s="199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4:AG84"/>
    <mergeCell ref="B86:C86"/>
    <mergeCell ref="D86:F86"/>
    <mergeCell ref="G86:I86"/>
    <mergeCell ref="J86:L86"/>
    <mergeCell ref="M86:O86"/>
    <mergeCell ref="I18:I19"/>
    <mergeCell ref="J18:L19"/>
    <mergeCell ref="P86:R86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7:P88"/>
    <mergeCell ref="R89:R90"/>
    <mergeCell ref="S89:S90"/>
    <mergeCell ref="T89:T90"/>
    <mergeCell ref="M89:M90"/>
    <mergeCell ref="N89:N90"/>
    <mergeCell ref="O89:O90"/>
    <mergeCell ref="P89:P90"/>
    <mergeCell ref="B89:B90"/>
    <mergeCell ref="D89:D90"/>
    <mergeCell ref="E89:E90"/>
    <mergeCell ref="F89:F90"/>
    <mergeCell ref="G89:I90"/>
    <mergeCell ref="J89:J90"/>
    <mergeCell ref="H87:H88"/>
    <mergeCell ref="I87:I88"/>
    <mergeCell ref="J87:J88"/>
    <mergeCell ref="K87:K88"/>
    <mergeCell ref="Q87:Q88"/>
    <mergeCell ref="R87:R88"/>
    <mergeCell ref="L87:L88"/>
    <mergeCell ref="M87:M88"/>
    <mergeCell ref="N87:N88"/>
    <mergeCell ref="O87:O88"/>
    <mergeCell ref="B87:B88"/>
    <mergeCell ref="D87:F88"/>
    <mergeCell ref="G87:G88"/>
    <mergeCell ref="S87:S88"/>
    <mergeCell ref="T87:T88"/>
    <mergeCell ref="J93:J94"/>
    <mergeCell ref="B91:B92"/>
    <mergeCell ref="D91:D92"/>
    <mergeCell ref="E91:E92"/>
    <mergeCell ref="B93:B94"/>
    <mergeCell ref="D93:D94"/>
    <mergeCell ref="E93:E94"/>
    <mergeCell ref="Q89:Q90"/>
    <mergeCell ref="F91:F92"/>
    <mergeCell ref="G91:G92"/>
    <mergeCell ref="H91:H92"/>
    <mergeCell ref="I91:I92"/>
    <mergeCell ref="Q91:Q92"/>
    <mergeCell ref="M91:M92"/>
    <mergeCell ref="N91:N92"/>
    <mergeCell ref="O91:O92"/>
    <mergeCell ref="K89:K90"/>
    <mergeCell ref="L89:L90"/>
    <mergeCell ref="B96:C96"/>
    <mergeCell ref="B97:B98"/>
    <mergeCell ref="D97:F98"/>
    <mergeCell ref="G97:G98"/>
    <mergeCell ref="H97:H98"/>
    <mergeCell ref="D96:F96"/>
    <mergeCell ref="G96:I96"/>
    <mergeCell ref="J96:L96"/>
    <mergeCell ref="Q93:Q94"/>
    <mergeCell ref="M96:O96"/>
    <mergeCell ref="P96:R96"/>
    <mergeCell ref="R93:R94"/>
    <mergeCell ref="F93:F94"/>
    <mergeCell ref="G93:G94"/>
    <mergeCell ref="T91:T92"/>
    <mergeCell ref="P91:P92"/>
    <mergeCell ref="R91:R92"/>
    <mergeCell ref="S91:S92"/>
    <mergeCell ref="J91:L92"/>
    <mergeCell ref="I97:I98"/>
    <mergeCell ref="J97:J98"/>
    <mergeCell ref="K97:K98"/>
    <mergeCell ref="Q97:Q98"/>
    <mergeCell ref="R97:R98"/>
    <mergeCell ref="H93:H94"/>
    <mergeCell ref="T93:T94"/>
    <mergeCell ref="K93:K94"/>
    <mergeCell ref="L93:L94"/>
    <mergeCell ref="M93:O94"/>
    <mergeCell ref="P93:P94"/>
    <mergeCell ref="S93:S94"/>
    <mergeCell ref="I93:I94"/>
    <mergeCell ref="P97:P98"/>
    <mergeCell ref="R99:R100"/>
    <mergeCell ref="S99:S100"/>
    <mergeCell ref="T99:T100"/>
    <mergeCell ref="M99:M100"/>
    <mergeCell ref="N99:N100"/>
    <mergeCell ref="O99:O100"/>
    <mergeCell ref="P99:P100"/>
    <mergeCell ref="S97:S98"/>
    <mergeCell ref="Q99:Q100"/>
    <mergeCell ref="B99:B100"/>
    <mergeCell ref="D99:D100"/>
    <mergeCell ref="E99:E100"/>
    <mergeCell ref="F99:F100"/>
    <mergeCell ref="G99:I100"/>
    <mergeCell ref="J99:J100"/>
    <mergeCell ref="L97:L98"/>
    <mergeCell ref="M97:M98"/>
    <mergeCell ref="N97:N98"/>
    <mergeCell ref="O97:O98"/>
    <mergeCell ref="T97:T98"/>
    <mergeCell ref="J103:J104"/>
    <mergeCell ref="B101:B102"/>
    <mergeCell ref="D101:D102"/>
    <mergeCell ref="E101:E102"/>
    <mergeCell ref="B103:B104"/>
    <mergeCell ref="D103:D104"/>
    <mergeCell ref="E103:E104"/>
    <mergeCell ref="F101:F102"/>
    <mergeCell ref="G101:G102"/>
    <mergeCell ref="H101:H102"/>
    <mergeCell ref="I101:I102"/>
    <mergeCell ref="Q101:Q102"/>
    <mergeCell ref="K99:K100"/>
    <mergeCell ref="L99:L100"/>
    <mergeCell ref="M101:M102"/>
    <mergeCell ref="N101:N102"/>
    <mergeCell ref="O101:O102"/>
    <mergeCell ref="B106:C106"/>
    <mergeCell ref="B107:B108"/>
    <mergeCell ref="D107:F108"/>
    <mergeCell ref="G107:G108"/>
    <mergeCell ref="H107:H108"/>
    <mergeCell ref="D106:F106"/>
    <mergeCell ref="G106:I106"/>
    <mergeCell ref="J106:L106"/>
    <mergeCell ref="Q103:Q104"/>
    <mergeCell ref="M106:O106"/>
    <mergeCell ref="P106:R106"/>
    <mergeCell ref="R103:R104"/>
    <mergeCell ref="F103:F104"/>
    <mergeCell ref="G103:G104"/>
    <mergeCell ref="T101:T102"/>
    <mergeCell ref="P101:P102"/>
    <mergeCell ref="R101:R102"/>
    <mergeCell ref="S101:S102"/>
    <mergeCell ref="J101:L102"/>
    <mergeCell ref="I107:I108"/>
    <mergeCell ref="J107:J108"/>
    <mergeCell ref="K107:K108"/>
    <mergeCell ref="Q107:Q108"/>
    <mergeCell ref="R107:R108"/>
    <mergeCell ref="H103:H104"/>
    <mergeCell ref="T103:T104"/>
    <mergeCell ref="K103:K104"/>
    <mergeCell ref="L103:L104"/>
    <mergeCell ref="M103:O104"/>
    <mergeCell ref="P103:P104"/>
    <mergeCell ref="S103:S104"/>
    <mergeCell ref="I103:I104"/>
    <mergeCell ref="P107:P108"/>
    <mergeCell ref="R109:R110"/>
    <mergeCell ref="S109:S110"/>
    <mergeCell ref="T109:T110"/>
    <mergeCell ref="M109:M110"/>
    <mergeCell ref="N109:N110"/>
    <mergeCell ref="O109:O110"/>
    <mergeCell ref="P109:P110"/>
    <mergeCell ref="S107:S108"/>
    <mergeCell ref="Q109:Q110"/>
    <mergeCell ref="B109:B110"/>
    <mergeCell ref="D109:D110"/>
    <mergeCell ref="E109:E110"/>
    <mergeCell ref="F109:F110"/>
    <mergeCell ref="G109:I110"/>
    <mergeCell ref="J109:J110"/>
    <mergeCell ref="L107:L108"/>
    <mergeCell ref="M107:M108"/>
    <mergeCell ref="N107:N108"/>
    <mergeCell ref="O107:O108"/>
    <mergeCell ref="T107:T108"/>
    <mergeCell ref="J113:J114"/>
    <mergeCell ref="B111:B112"/>
    <mergeCell ref="D111:D112"/>
    <mergeCell ref="E111:E112"/>
    <mergeCell ref="B113:B114"/>
    <mergeCell ref="D113:D114"/>
    <mergeCell ref="E113:E114"/>
    <mergeCell ref="F111:F112"/>
    <mergeCell ref="G111:G112"/>
    <mergeCell ref="H111:H112"/>
    <mergeCell ref="I111:I112"/>
    <mergeCell ref="Q111:Q112"/>
    <mergeCell ref="K109:K110"/>
    <mergeCell ref="L109:L110"/>
    <mergeCell ref="M111:M112"/>
    <mergeCell ref="N111:N112"/>
    <mergeCell ref="O111:O112"/>
    <mergeCell ref="B116:C116"/>
    <mergeCell ref="B117:B118"/>
    <mergeCell ref="D117:F118"/>
    <mergeCell ref="G117:G118"/>
    <mergeCell ref="H117:H118"/>
    <mergeCell ref="D116:F116"/>
    <mergeCell ref="G116:I116"/>
    <mergeCell ref="J116:L116"/>
    <mergeCell ref="Q113:Q114"/>
    <mergeCell ref="M116:O116"/>
    <mergeCell ref="P116:R116"/>
    <mergeCell ref="R113:R114"/>
    <mergeCell ref="F113:F114"/>
    <mergeCell ref="G113:G114"/>
    <mergeCell ref="T111:T112"/>
    <mergeCell ref="P111:P112"/>
    <mergeCell ref="R111:R112"/>
    <mergeCell ref="S111:S112"/>
    <mergeCell ref="J111:L112"/>
    <mergeCell ref="I117:I118"/>
    <mergeCell ref="J117:J118"/>
    <mergeCell ref="K117:K118"/>
    <mergeCell ref="Q117:Q118"/>
    <mergeCell ref="R117:R118"/>
    <mergeCell ref="H113:H114"/>
    <mergeCell ref="T113:T114"/>
    <mergeCell ref="K113:K114"/>
    <mergeCell ref="L113:L114"/>
    <mergeCell ref="M113:O114"/>
    <mergeCell ref="P113:P114"/>
    <mergeCell ref="S113:S114"/>
    <mergeCell ref="I113:I114"/>
    <mergeCell ref="B121:B122"/>
    <mergeCell ref="D121:D122"/>
    <mergeCell ref="E121:E122"/>
    <mergeCell ref="Q119:Q120"/>
    <mergeCell ref="F121:F122"/>
    <mergeCell ref="G121:G122"/>
    <mergeCell ref="H121:H122"/>
    <mergeCell ref="I121:I122"/>
    <mergeCell ref="Q121:Q122"/>
    <mergeCell ref="K119:K120"/>
    <mergeCell ref="L119:L120"/>
    <mergeCell ref="P117:P118"/>
    <mergeCell ref="R119:R120"/>
    <mergeCell ref="S119:S120"/>
    <mergeCell ref="T119:T120"/>
    <mergeCell ref="M119:M120"/>
    <mergeCell ref="N119:N120"/>
    <mergeCell ref="O119:O120"/>
    <mergeCell ref="P119:P120"/>
    <mergeCell ref="S117:S118"/>
    <mergeCell ref="B119:B120"/>
    <mergeCell ref="D119:D120"/>
    <mergeCell ref="E119:E120"/>
    <mergeCell ref="F119:F120"/>
    <mergeCell ref="G119:I120"/>
    <mergeCell ref="J119:J120"/>
    <mergeCell ref="L117:L118"/>
    <mergeCell ref="M117:M118"/>
    <mergeCell ref="N117:N118"/>
    <mergeCell ref="O117:O118"/>
    <mergeCell ref="T117:T118"/>
    <mergeCell ref="S123:S124"/>
    <mergeCell ref="T123:T124"/>
    <mergeCell ref="B128:B129"/>
    <mergeCell ref="D128:F129"/>
    <mergeCell ref="G128:G129"/>
    <mergeCell ref="B125:AG125"/>
    <mergeCell ref="B127:C127"/>
    <mergeCell ref="D127:F127"/>
    <mergeCell ref="G127:I127"/>
    <mergeCell ref="J127:L127"/>
    <mergeCell ref="K123:K124"/>
    <mergeCell ref="L123:L124"/>
    <mergeCell ref="M123:O124"/>
    <mergeCell ref="P123:P124"/>
    <mergeCell ref="Q123:Q124"/>
    <mergeCell ref="R123:R124"/>
    <mergeCell ref="T121:T122"/>
    <mergeCell ref="B123:B124"/>
    <mergeCell ref="D123:D124"/>
    <mergeCell ref="E123:E124"/>
    <mergeCell ref="F123:F124"/>
    <mergeCell ref="G123:G124"/>
    <mergeCell ref="H123:H124"/>
    <mergeCell ref="I123:I124"/>
    <mergeCell ref="J123:J124"/>
    <mergeCell ref="P121:P122"/>
    <mergeCell ref="R121:R122"/>
    <mergeCell ref="S121:S122"/>
    <mergeCell ref="J121:L122"/>
    <mergeCell ref="M121:M122"/>
    <mergeCell ref="N121:N122"/>
    <mergeCell ref="O121:O122"/>
    <mergeCell ref="T130:T131"/>
    <mergeCell ref="M130:M131"/>
    <mergeCell ref="N130:N131"/>
    <mergeCell ref="O130:O131"/>
    <mergeCell ref="P130:P131"/>
    <mergeCell ref="T128:T129"/>
    <mergeCell ref="M127:O127"/>
    <mergeCell ref="P127:R127"/>
    <mergeCell ref="B130:B131"/>
    <mergeCell ref="D130:D131"/>
    <mergeCell ref="E130:E131"/>
    <mergeCell ref="F130:F131"/>
    <mergeCell ref="G130:I131"/>
    <mergeCell ref="J130:J131"/>
    <mergeCell ref="P128:P129"/>
    <mergeCell ref="H128:H129"/>
    <mergeCell ref="I128:I129"/>
    <mergeCell ref="J128:J129"/>
    <mergeCell ref="K128:K129"/>
    <mergeCell ref="Q128:Q129"/>
    <mergeCell ref="R128:R129"/>
    <mergeCell ref="L128:L129"/>
    <mergeCell ref="M128:M129"/>
    <mergeCell ref="N128:N129"/>
    <mergeCell ref="O128:O129"/>
    <mergeCell ref="O132:O133"/>
    <mergeCell ref="B132:B133"/>
    <mergeCell ref="D132:D133"/>
    <mergeCell ref="E132:E133"/>
    <mergeCell ref="B134:B135"/>
    <mergeCell ref="D134:D135"/>
    <mergeCell ref="E134:E135"/>
    <mergeCell ref="F134:F135"/>
    <mergeCell ref="G134:G135"/>
    <mergeCell ref="S128:S129"/>
    <mergeCell ref="Q130:Q131"/>
    <mergeCell ref="F132:F133"/>
    <mergeCell ref="G132:G133"/>
    <mergeCell ref="H132:H133"/>
    <mergeCell ref="I132:I133"/>
    <mergeCell ref="Q132:Q133"/>
    <mergeCell ref="K130:K131"/>
    <mergeCell ref="L130:L131"/>
    <mergeCell ref="M132:M133"/>
    <mergeCell ref="R130:R131"/>
    <mergeCell ref="S130:S131"/>
    <mergeCell ref="B137:C137"/>
    <mergeCell ref="B138:B139"/>
    <mergeCell ref="D138:F139"/>
    <mergeCell ref="G138:G139"/>
    <mergeCell ref="H138:H139"/>
    <mergeCell ref="D137:F137"/>
    <mergeCell ref="G137:I137"/>
    <mergeCell ref="J137:L137"/>
    <mergeCell ref="Q134:Q135"/>
    <mergeCell ref="M137:O137"/>
    <mergeCell ref="P137:R137"/>
    <mergeCell ref="R134:R135"/>
    <mergeCell ref="H134:H135"/>
    <mergeCell ref="I134:I135"/>
    <mergeCell ref="J134:J135"/>
    <mergeCell ref="T132:T133"/>
    <mergeCell ref="P132:P133"/>
    <mergeCell ref="R132:R133"/>
    <mergeCell ref="S132:S133"/>
    <mergeCell ref="J132:L133"/>
    <mergeCell ref="I138:I139"/>
    <mergeCell ref="J138:J139"/>
    <mergeCell ref="K138:K139"/>
    <mergeCell ref="Q138:Q139"/>
    <mergeCell ref="R138:R139"/>
    <mergeCell ref="T134:T135"/>
    <mergeCell ref="K134:K135"/>
    <mergeCell ref="L134:L135"/>
    <mergeCell ref="M134:O135"/>
    <mergeCell ref="P134:P135"/>
    <mergeCell ref="S134:S135"/>
    <mergeCell ref="N132:N133"/>
    <mergeCell ref="P138:P139"/>
    <mergeCell ref="R140:R141"/>
    <mergeCell ref="S140:S141"/>
    <mergeCell ref="T140:T141"/>
    <mergeCell ref="M140:M141"/>
    <mergeCell ref="N140:N141"/>
    <mergeCell ref="O140:O141"/>
    <mergeCell ref="P140:P141"/>
    <mergeCell ref="S138:S139"/>
    <mergeCell ref="Q140:Q141"/>
    <mergeCell ref="B140:B141"/>
    <mergeCell ref="D140:D141"/>
    <mergeCell ref="E140:E141"/>
    <mergeCell ref="F140:F141"/>
    <mergeCell ref="G140:I141"/>
    <mergeCell ref="J140:J141"/>
    <mergeCell ref="L138:L139"/>
    <mergeCell ref="M138:M139"/>
    <mergeCell ref="N138:N139"/>
    <mergeCell ref="O138:O139"/>
    <mergeCell ref="T138:T139"/>
    <mergeCell ref="J144:J145"/>
    <mergeCell ref="B142:B143"/>
    <mergeCell ref="D142:D143"/>
    <mergeCell ref="E142:E143"/>
    <mergeCell ref="B144:B145"/>
    <mergeCell ref="D144:D145"/>
    <mergeCell ref="E144:E145"/>
    <mergeCell ref="F142:F143"/>
    <mergeCell ref="G142:G143"/>
    <mergeCell ref="H142:H143"/>
    <mergeCell ref="I142:I143"/>
    <mergeCell ref="Q142:Q143"/>
    <mergeCell ref="K140:K141"/>
    <mergeCell ref="L140:L141"/>
    <mergeCell ref="M142:M143"/>
    <mergeCell ref="N142:N143"/>
    <mergeCell ref="O142:O143"/>
    <mergeCell ref="B147:C147"/>
    <mergeCell ref="B148:B149"/>
    <mergeCell ref="D148:F149"/>
    <mergeCell ref="G148:G149"/>
    <mergeCell ref="H148:H149"/>
    <mergeCell ref="D147:F147"/>
    <mergeCell ref="G147:I147"/>
    <mergeCell ref="J147:L147"/>
    <mergeCell ref="Q144:Q145"/>
    <mergeCell ref="M147:O147"/>
    <mergeCell ref="P147:R147"/>
    <mergeCell ref="R144:R145"/>
    <mergeCell ref="F144:F145"/>
    <mergeCell ref="G144:G145"/>
    <mergeCell ref="T142:T143"/>
    <mergeCell ref="P142:P143"/>
    <mergeCell ref="R142:R143"/>
    <mergeCell ref="S142:S143"/>
    <mergeCell ref="J142:L143"/>
    <mergeCell ref="I148:I149"/>
    <mergeCell ref="J148:J149"/>
    <mergeCell ref="K148:K149"/>
    <mergeCell ref="Q148:Q149"/>
    <mergeCell ref="R148:R149"/>
    <mergeCell ref="H144:H145"/>
    <mergeCell ref="T144:T145"/>
    <mergeCell ref="K144:K145"/>
    <mergeCell ref="L144:L145"/>
    <mergeCell ref="M144:O145"/>
    <mergeCell ref="P144:P145"/>
    <mergeCell ref="S144:S145"/>
    <mergeCell ref="I144:I145"/>
    <mergeCell ref="P148:P149"/>
    <mergeCell ref="R150:R151"/>
    <mergeCell ref="S150:S151"/>
    <mergeCell ref="T150:T151"/>
    <mergeCell ref="M150:M151"/>
    <mergeCell ref="N150:N151"/>
    <mergeCell ref="O150:O151"/>
    <mergeCell ref="P150:P151"/>
    <mergeCell ref="S148:S149"/>
    <mergeCell ref="Q150:Q151"/>
    <mergeCell ref="B150:B151"/>
    <mergeCell ref="D150:D151"/>
    <mergeCell ref="E150:E151"/>
    <mergeCell ref="F150:F151"/>
    <mergeCell ref="G150:I151"/>
    <mergeCell ref="J150:J151"/>
    <mergeCell ref="L148:L149"/>
    <mergeCell ref="M148:M149"/>
    <mergeCell ref="N148:N149"/>
    <mergeCell ref="O148:O149"/>
    <mergeCell ref="T148:T149"/>
    <mergeCell ref="J154:J155"/>
    <mergeCell ref="B152:B153"/>
    <mergeCell ref="D152:D153"/>
    <mergeCell ref="E152:E153"/>
    <mergeCell ref="B154:B155"/>
    <mergeCell ref="D154:D155"/>
    <mergeCell ref="E154:E155"/>
    <mergeCell ref="F152:F153"/>
    <mergeCell ref="G152:G153"/>
    <mergeCell ref="H152:H153"/>
    <mergeCell ref="I152:I153"/>
    <mergeCell ref="Q152:Q153"/>
    <mergeCell ref="K150:K151"/>
    <mergeCell ref="L150:L151"/>
    <mergeCell ref="M152:M153"/>
    <mergeCell ref="N152:N153"/>
    <mergeCell ref="O152:O153"/>
    <mergeCell ref="B157:C157"/>
    <mergeCell ref="B158:B159"/>
    <mergeCell ref="D158:F159"/>
    <mergeCell ref="G158:G159"/>
    <mergeCell ref="H158:H159"/>
    <mergeCell ref="D157:F157"/>
    <mergeCell ref="G157:I157"/>
    <mergeCell ref="J157:L157"/>
    <mergeCell ref="Q154:Q155"/>
    <mergeCell ref="M157:O157"/>
    <mergeCell ref="P157:R157"/>
    <mergeCell ref="R154:R155"/>
    <mergeCell ref="F154:F155"/>
    <mergeCell ref="G154:G155"/>
    <mergeCell ref="T152:T153"/>
    <mergeCell ref="P152:P153"/>
    <mergeCell ref="R152:R153"/>
    <mergeCell ref="S152:S153"/>
    <mergeCell ref="J152:L153"/>
    <mergeCell ref="I158:I159"/>
    <mergeCell ref="J158:J159"/>
    <mergeCell ref="K158:K159"/>
    <mergeCell ref="Q158:Q159"/>
    <mergeCell ref="R158:R159"/>
    <mergeCell ref="H154:H155"/>
    <mergeCell ref="T154:T155"/>
    <mergeCell ref="K154:K155"/>
    <mergeCell ref="L154:L155"/>
    <mergeCell ref="M154:O155"/>
    <mergeCell ref="P154:P155"/>
    <mergeCell ref="S154:S155"/>
    <mergeCell ref="I154:I155"/>
    <mergeCell ref="G162:G163"/>
    <mergeCell ref="H162:H163"/>
    <mergeCell ref="I162:I163"/>
    <mergeCell ref="Q162:Q163"/>
    <mergeCell ref="K160:K161"/>
    <mergeCell ref="L160:L161"/>
    <mergeCell ref="P158:P159"/>
    <mergeCell ref="R160:R161"/>
    <mergeCell ref="S160:S161"/>
    <mergeCell ref="T160:T161"/>
    <mergeCell ref="M160:M161"/>
    <mergeCell ref="N160:N161"/>
    <mergeCell ref="O160:O161"/>
    <mergeCell ref="P160:P161"/>
    <mergeCell ref="S158:S159"/>
    <mergeCell ref="B160:B161"/>
    <mergeCell ref="D160:D161"/>
    <mergeCell ref="E160:E161"/>
    <mergeCell ref="F160:F161"/>
    <mergeCell ref="G160:I161"/>
    <mergeCell ref="J160:J161"/>
    <mergeCell ref="L158:L159"/>
    <mergeCell ref="M158:M159"/>
    <mergeCell ref="N158:N159"/>
    <mergeCell ref="O158:O159"/>
    <mergeCell ref="T158:T159"/>
    <mergeCell ref="A24:A25"/>
    <mergeCell ref="A26:A27"/>
    <mergeCell ref="A28:A29"/>
    <mergeCell ref="A30:A31"/>
    <mergeCell ref="A34:A35"/>
    <mergeCell ref="A36:A37"/>
    <mergeCell ref="S164:S165"/>
    <mergeCell ref="T164:T165"/>
    <mergeCell ref="A4:A5"/>
    <mergeCell ref="A6:A7"/>
    <mergeCell ref="A8:A9"/>
    <mergeCell ref="A10:A11"/>
    <mergeCell ref="A14:A15"/>
    <mergeCell ref="A16:A17"/>
    <mergeCell ref="A18:A19"/>
    <mergeCell ref="A20:A21"/>
    <mergeCell ref="K164:K165"/>
    <mergeCell ref="L164:L165"/>
    <mergeCell ref="M164:O165"/>
    <mergeCell ref="P164:P165"/>
    <mergeCell ref="Q164:Q165"/>
    <mergeCell ref="R164:R165"/>
    <mergeCell ref="T162:T163"/>
    <mergeCell ref="B164:B165"/>
    <mergeCell ref="D164:D165"/>
    <mergeCell ref="E164:E165"/>
    <mergeCell ref="F164:F165"/>
    <mergeCell ref="G164:G165"/>
    <mergeCell ref="H164:H165"/>
    <mergeCell ref="I164:I165"/>
    <mergeCell ref="J164:J165"/>
    <mergeCell ref="P162:P163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7:A118"/>
    <mergeCell ref="A119:A120"/>
    <mergeCell ref="A121:A122"/>
    <mergeCell ref="A123:A124"/>
    <mergeCell ref="A128:A129"/>
    <mergeCell ref="A130:A131"/>
    <mergeCell ref="A101:A102"/>
    <mergeCell ref="A103:A104"/>
    <mergeCell ref="A107:A108"/>
    <mergeCell ref="A109:A110"/>
    <mergeCell ref="A111:A112"/>
    <mergeCell ref="A113:A114"/>
    <mergeCell ref="A87:A88"/>
    <mergeCell ref="A89:A90"/>
    <mergeCell ref="A91:A92"/>
    <mergeCell ref="A93:A94"/>
    <mergeCell ref="A97:A98"/>
    <mergeCell ref="A99:A100"/>
    <mergeCell ref="B167:AG167"/>
    <mergeCell ref="B169:C169"/>
    <mergeCell ref="D169:F169"/>
    <mergeCell ref="G169:I169"/>
    <mergeCell ref="J169:L169"/>
    <mergeCell ref="M169:O169"/>
    <mergeCell ref="P169:R169"/>
    <mergeCell ref="A162:A163"/>
    <mergeCell ref="A164:A165"/>
    <mergeCell ref="A148:A149"/>
    <mergeCell ref="A150:A151"/>
    <mergeCell ref="A152:A153"/>
    <mergeCell ref="A154:A155"/>
    <mergeCell ref="A158:A159"/>
    <mergeCell ref="A160:A161"/>
    <mergeCell ref="A132:A133"/>
    <mergeCell ref="A134:A135"/>
    <mergeCell ref="A138:A139"/>
    <mergeCell ref="A140:A141"/>
    <mergeCell ref="A142:A143"/>
    <mergeCell ref="A144:A145"/>
    <mergeCell ref="R162:R163"/>
    <mergeCell ref="S162:S163"/>
    <mergeCell ref="J162:L163"/>
    <mergeCell ref="M162:M163"/>
    <mergeCell ref="N162:N163"/>
    <mergeCell ref="O162:O163"/>
    <mergeCell ref="B162:B163"/>
    <mergeCell ref="D162:D163"/>
    <mergeCell ref="E162:E163"/>
    <mergeCell ref="Q160:Q161"/>
    <mergeCell ref="F162:F163"/>
    <mergeCell ref="A172:A173"/>
    <mergeCell ref="B172:B173"/>
    <mergeCell ref="D172:D173"/>
    <mergeCell ref="E172:E173"/>
    <mergeCell ref="F172:F173"/>
    <mergeCell ref="J170:J171"/>
    <mergeCell ref="K170:K171"/>
    <mergeCell ref="L170:L171"/>
    <mergeCell ref="M170:M171"/>
    <mergeCell ref="N170:N171"/>
    <mergeCell ref="O170:O171"/>
    <mergeCell ref="A170:A171"/>
    <mergeCell ref="B170:B171"/>
    <mergeCell ref="D170:F171"/>
    <mergeCell ref="G170:G171"/>
    <mergeCell ref="H170:H171"/>
    <mergeCell ref="I170:I171"/>
    <mergeCell ref="O172:O173"/>
    <mergeCell ref="P172:P173"/>
    <mergeCell ref="Q172:Q173"/>
    <mergeCell ref="R172:R173"/>
    <mergeCell ref="S172:S173"/>
    <mergeCell ref="T172:T173"/>
    <mergeCell ref="G172:I173"/>
    <mergeCell ref="J172:J173"/>
    <mergeCell ref="K172:K173"/>
    <mergeCell ref="L172:L173"/>
    <mergeCell ref="M172:M173"/>
    <mergeCell ref="N172:N173"/>
    <mergeCell ref="P170:P171"/>
    <mergeCell ref="Q170:Q171"/>
    <mergeCell ref="R170:R171"/>
    <mergeCell ref="S170:S171"/>
    <mergeCell ref="T170:T171"/>
    <mergeCell ref="P174:P175"/>
    <mergeCell ref="Q174:Q175"/>
    <mergeCell ref="R174:R175"/>
    <mergeCell ref="S174:S175"/>
    <mergeCell ref="T174:T175"/>
    <mergeCell ref="A176:A177"/>
    <mergeCell ref="B176:B177"/>
    <mergeCell ref="D176:D177"/>
    <mergeCell ref="E176:E177"/>
    <mergeCell ref="F176:F177"/>
    <mergeCell ref="H174:H175"/>
    <mergeCell ref="I174:I175"/>
    <mergeCell ref="J174:L175"/>
    <mergeCell ref="M174:M175"/>
    <mergeCell ref="N174:N175"/>
    <mergeCell ref="O174:O175"/>
    <mergeCell ref="A174:A175"/>
    <mergeCell ref="B174:B175"/>
    <mergeCell ref="D174:D175"/>
    <mergeCell ref="E174:E175"/>
    <mergeCell ref="F174:F175"/>
    <mergeCell ref="G174:G175"/>
    <mergeCell ref="B179:C179"/>
    <mergeCell ref="D179:F179"/>
    <mergeCell ref="G179:I179"/>
    <mergeCell ref="J179:L179"/>
    <mergeCell ref="M179:O179"/>
    <mergeCell ref="P179:R179"/>
    <mergeCell ref="M176:O177"/>
    <mergeCell ref="P176:P177"/>
    <mergeCell ref="Q176:Q177"/>
    <mergeCell ref="R176:R177"/>
    <mergeCell ref="S176:S177"/>
    <mergeCell ref="T176:T177"/>
    <mergeCell ref="G176:G177"/>
    <mergeCell ref="H176:H177"/>
    <mergeCell ref="I176:I177"/>
    <mergeCell ref="J176:J177"/>
    <mergeCell ref="K176:K177"/>
    <mergeCell ref="L176:L177"/>
    <mergeCell ref="A182:A183"/>
    <mergeCell ref="B182:B183"/>
    <mergeCell ref="D182:D183"/>
    <mergeCell ref="E182:E183"/>
    <mergeCell ref="F182:F183"/>
    <mergeCell ref="J180:J181"/>
    <mergeCell ref="K180:K181"/>
    <mergeCell ref="L180:L181"/>
    <mergeCell ref="M180:M181"/>
    <mergeCell ref="N180:N181"/>
    <mergeCell ref="O180:O181"/>
    <mergeCell ref="A180:A181"/>
    <mergeCell ref="B180:B181"/>
    <mergeCell ref="D180:F181"/>
    <mergeCell ref="G180:G181"/>
    <mergeCell ref="H180:H181"/>
    <mergeCell ref="I180:I181"/>
    <mergeCell ref="O182:O183"/>
    <mergeCell ref="P182:P183"/>
    <mergeCell ref="Q182:Q183"/>
    <mergeCell ref="R182:R183"/>
    <mergeCell ref="S182:S183"/>
    <mergeCell ref="T182:T183"/>
    <mergeCell ref="G182:I183"/>
    <mergeCell ref="J182:J183"/>
    <mergeCell ref="K182:K183"/>
    <mergeCell ref="L182:L183"/>
    <mergeCell ref="M182:M183"/>
    <mergeCell ref="N182:N183"/>
    <mergeCell ref="P180:P181"/>
    <mergeCell ref="Q180:Q181"/>
    <mergeCell ref="R180:R181"/>
    <mergeCell ref="S180:S181"/>
    <mergeCell ref="T180:T181"/>
    <mergeCell ref="P184:P185"/>
    <mergeCell ref="Q184:Q185"/>
    <mergeCell ref="R184:R185"/>
    <mergeCell ref="S184:S185"/>
    <mergeCell ref="T184:T185"/>
    <mergeCell ref="A186:A187"/>
    <mergeCell ref="B186:B187"/>
    <mergeCell ref="D186:D187"/>
    <mergeCell ref="E186:E187"/>
    <mergeCell ref="F186:F187"/>
    <mergeCell ref="H184:H185"/>
    <mergeCell ref="I184:I185"/>
    <mergeCell ref="J184:L185"/>
    <mergeCell ref="M184:M185"/>
    <mergeCell ref="N184:N185"/>
    <mergeCell ref="O184:O185"/>
    <mergeCell ref="A184:A185"/>
    <mergeCell ref="B184:B185"/>
    <mergeCell ref="D184:D185"/>
    <mergeCell ref="E184:E185"/>
    <mergeCell ref="F184:F185"/>
    <mergeCell ref="G184:G185"/>
    <mergeCell ref="B189:C189"/>
    <mergeCell ref="D189:F189"/>
    <mergeCell ref="G189:I189"/>
    <mergeCell ref="J189:L189"/>
    <mergeCell ref="M189:O189"/>
    <mergeCell ref="P189:R189"/>
    <mergeCell ref="M186:O187"/>
    <mergeCell ref="P186:P187"/>
    <mergeCell ref="Q186:Q187"/>
    <mergeCell ref="R186:R187"/>
    <mergeCell ref="S186:S187"/>
    <mergeCell ref="T186:T187"/>
    <mergeCell ref="G186:G187"/>
    <mergeCell ref="H186:H187"/>
    <mergeCell ref="I186:I187"/>
    <mergeCell ref="J186:J187"/>
    <mergeCell ref="K186:K187"/>
    <mergeCell ref="L186:L187"/>
    <mergeCell ref="A192:A193"/>
    <mergeCell ref="B192:B193"/>
    <mergeCell ref="D192:D193"/>
    <mergeCell ref="E192:E193"/>
    <mergeCell ref="F192:F193"/>
    <mergeCell ref="J190:J191"/>
    <mergeCell ref="K190:K191"/>
    <mergeCell ref="L190:L191"/>
    <mergeCell ref="M190:M191"/>
    <mergeCell ref="N190:N191"/>
    <mergeCell ref="O190:O191"/>
    <mergeCell ref="A190:A191"/>
    <mergeCell ref="B190:B191"/>
    <mergeCell ref="D190:F191"/>
    <mergeCell ref="G190:G191"/>
    <mergeCell ref="H190:H191"/>
    <mergeCell ref="I190:I191"/>
    <mergeCell ref="O192:O193"/>
    <mergeCell ref="P192:P193"/>
    <mergeCell ref="Q192:Q193"/>
    <mergeCell ref="R192:R193"/>
    <mergeCell ref="S192:S193"/>
    <mergeCell ref="T192:T193"/>
    <mergeCell ref="G192:I193"/>
    <mergeCell ref="J192:J193"/>
    <mergeCell ref="K192:K193"/>
    <mergeCell ref="L192:L193"/>
    <mergeCell ref="M192:M193"/>
    <mergeCell ref="N192:N193"/>
    <mergeCell ref="P190:P191"/>
    <mergeCell ref="Q190:Q191"/>
    <mergeCell ref="R190:R191"/>
    <mergeCell ref="S190:S191"/>
    <mergeCell ref="T190:T191"/>
    <mergeCell ref="P194:P195"/>
    <mergeCell ref="Q194:Q195"/>
    <mergeCell ref="R194:R195"/>
    <mergeCell ref="S194:S195"/>
    <mergeCell ref="T194:T195"/>
    <mergeCell ref="A196:A197"/>
    <mergeCell ref="B196:B197"/>
    <mergeCell ref="D196:D197"/>
    <mergeCell ref="E196:E197"/>
    <mergeCell ref="F196:F197"/>
    <mergeCell ref="H194:H195"/>
    <mergeCell ref="I194:I195"/>
    <mergeCell ref="J194:L195"/>
    <mergeCell ref="M194:M195"/>
    <mergeCell ref="N194:N195"/>
    <mergeCell ref="O194:O195"/>
    <mergeCell ref="A194:A195"/>
    <mergeCell ref="B194:B195"/>
    <mergeCell ref="D194:D195"/>
    <mergeCell ref="E194:E195"/>
    <mergeCell ref="F194:F195"/>
    <mergeCell ref="G194:G195"/>
    <mergeCell ref="B199:C199"/>
    <mergeCell ref="D199:F199"/>
    <mergeCell ref="G199:I199"/>
    <mergeCell ref="J199:L199"/>
    <mergeCell ref="M199:O199"/>
    <mergeCell ref="P199:R199"/>
    <mergeCell ref="M196:O197"/>
    <mergeCell ref="P196:P197"/>
    <mergeCell ref="Q196:Q197"/>
    <mergeCell ref="R196:R197"/>
    <mergeCell ref="S196:S197"/>
    <mergeCell ref="T196:T197"/>
    <mergeCell ref="G196:G197"/>
    <mergeCell ref="H196:H197"/>
    <mergeCell ref="I196:I197"/>
    <mergeCell ref="J196:J197"/>
    <mergeCell ref="K196:K197"/>
    <mergeCell ref="L196:L197"/>
    <mergeCell ref="A202:A203"/>
    <mergeCell ref="B202:B203"/>
    <mergeCell ref="D202:D203"/>
    <mergeCell ref="E202:E203"/>
    <mergeCell ref="F202:F203"/>
    <mergeCell ref="J200:J201"/>
    <mergeCell ref="K200:K201"/>
    <mergeCell ref="L200:L201"/>
    <mergeCell ref="M200:M201"/>
    <mergeCell ref="N200:N201"/>
    <mergeCell ref="O200:O201"/>
    <mergeCell ref="A200:A201"/>
    <mergeCell ref="B200:B201"/>
    <mergeCell ref="D200:F201"/>
    <mergeCell ref="G200:G201"/>
    <mergeCell ref="H200:H201"/>
    <mergeCell ref="I200:I201"/>
    <mergeCell ref="O202:O203"/>
    <mergeCell ref="P202:P203"/>
    <mergeCell ref="Q202:Q203"/>
    <mergeCell ref="R202:R203"/>
    <mergeCell ref="S202:S203"/>
    <mergeCell ref="T202:T203"/>
    <mergeCell ref="G202:I203"/>
    <mergeCell ref="J202:J203"/>
    <mergeCell ref="K202:K203"/>
    <mergeCell ref="L202:L203"/>
    <mergeCell ref="M202:M203"/>
    <mergeCell ref="N202:N203"/>
    <mergeCell ref="P200:P201"/>
    <mergeCell ref="Q200:Q201"/>
    <mergeCell ref="R200:R201"/>
    <mergeCell ref="S200:S201"/>
    <mergeCell ref="T200:T201"/>
    <mergeCell ref="P204:P205"/>
    <mergeCell ref="Q204:Q205"/>
    <mergeCell ref="R204:R205"/>
    <mergeCell ref="S204:S205"/>
    <mergeCell ref="T204:T205"/>
    <mergeCell ref="A206:A207"/>
    <mergeCell ref="B206:B207"/>
    <mergeCell ref="D206:D207"/>
    <mergeCell ref="E206:E207"/>
    <mergeCell ref="F206:F207"/>
    <mergeCell ref="H204:H205"/>
    <mergeCell ref="I204:I205"/>
    <mergeCell ref="J204:L205"/>
    <mergeCell ref="M204:M205"/>
    <mergeCell ref="N204:N205"/>
    <mergeCell ref="O204:O205"/>
    <mergeCell ref="A204:A205"/>
    <mergeCell ref="B204:B205"/>
    <mergeCell ref="D204:D205"/>
    <mergeCell ref="E204:E205"/>
    <mergeCell ref="F204:F205"/>
    <mergeCell ref="G204:G205"/>
    <mergeCell ref="B209:AG209"/>
    <mergeCell ref="B211:C211"/>
    <mergeCell ref="D211:F211"/>
    <mergeCell ref="G211:I211"/>
    <mergeCell ref="J211:L211"/>
    <mergeCell ref="M211:O211"/>
    <mergeCell ref="P211:R211"/>
    <mergeCell ref="M206:O207"/>
    <mergeCell ref="P206:P207"/>
    <mergeCell ref="Q206:Q207"/>
    <mergeCell ref="R206:R207"/>
    <mergeCell ref="S206:S207"/>
    <mergeCell ref="T206:T207"/>
    <mergeCell ref="G206:G207"/>
    <mergeCell ref="H206:H207"/>
    <mergeCell ref="I206:I207"/>
    <mergeCell ref="J206:J207"/>
    <mergeCell ref="K206:K207"/>
    <mergeCell ref="L206:L207"/>
    <mergeCell ref="A214:A215"/>
    <mergeCell ref="B214:B215"/>
    <mergeCell ref="D214:D215"/>
    <mergeCell ref="E214:E215"/>
    <mergeCell ref="F214:F215"/>
    <mergeCell ref="J212:J213"/>
    <mergeCell ref="K212:K213"/>
    <mergeCell ref="L212:L213"/>
    <mergeCell ref="M212:M213"/>
    <mergeCell ref="N212:N213"/>
    <mergeCell ref="O212:O213"/>
    <mergeCell ref="A212:A213"/>
    <mergeCell ref="B212:B213"/>
    <mergeCell ref="D212:F213"/>
    <mergeCell ref="G212:G213"/>
    <mergeCell ref="H212:H213"/>
    <mergeCell ref="I212:I213"/>
    <mergeCell ref="O214:O215"/>
    <mergeCell ref="P214:P215"/>
    <mergeCell ref="Q214:Q215"/>
    <mergeCell ref="R214:R215"/>
    <mergeCell ref="S214:S215"/>
    <mergeCell ref="T214:T215"/>
    <mergeCell ref="G214:I215"/>
    <mergeCell ref="J214:J215"/>
    <mergeCell ref="K214:K215"/>
    <mergeCell ref="L214:L215"/>
    <mergeCell ref="M214:M215"/>
    <mergeCell ref="N214:N215"/>
    <mergeCell ref="P212:P213"/>
    <mergeCell ref="Q212:Q213"/>
    <mergeCell ref="R212:R213"/>
    <mergeCell ref="S212:S213"/>
    <mergeCell ref="T212:T213"/>
    <mergeCell ref="P216:P217"/>
    <mergeCell ref="Q216:Q217"/>
    <mergeCell ref="R216:R217"/>
    <mergeCell ref="S216:S217"/>
    <mergeCell ref="T216:T217"/>
    <mergeCell ref="A218:A219"/>
    <mergeCell ref="B218:B219"/>
    <mergeCell ref="D218:D219"/>
    <mergeCell ref="E218:E219"/>
    <mergeCell ref="F218:F219"/>
    <mergeCell ref="H216:H217"/>
    <mergeCell ref="I216:I217"/>
    <mergeCell ref="J216:L217"/>
    <mergeCell ref="M216:M217"/>
    <mergeCell ref="N216:N217"/>
    <mergeCell ref="O216:O217"/>
    <mergeCell ref="A216:A217"/>
    <mergeCell ref="B216:B217"/>
    <mergeCell ref="D216:D217"/>
    <mergeCell ref="E216:E217"/>
    <mergeCell ref="F216:F217"/>
    <mergeCell ref="G216:G217"/>
    <mergeCell ref="B221:C221"/>
    <mergeCell ref="D221:F221"/>
    <mergeCell ref="G221:I221"/>
    <mergeCell ref="J221:L221"/>
    <mergeCell ref="M221:O221"/>
    <mergeCell ref="P221:R221"/>
    <mergeCell ref="M218:O219"/>
    <mergeCell ref="P218:P219"/>
    <mergeCell ref="Q218:Q219"/>
    <mergeCell ref="R218:R219"/>
    <mergeCell ref="S218:S219"/>
    <mergeCell ref="T218:T219"/>
    <mergeCell ref="G218:G219"/>
    <mergeCell ref="H218:H219"/>
    <mergeCell ref="I218:I219"/>
    <mergeCell ref="J218:J219"/>
    <mergeCell ref="K218:K219"/>
    <mergeCell ref="L218:L219"/>
    <mergeCell ref="A224:A225"/>
    <mergeCell ref="B224:B225"/>
    <mergeCell ref="D224:D225"/>
    <mergeCell ref="E224:E225"/>
    <mergeCell ref="F224:F225"/>
    <mergeCell ref="J222:J223"/>
    <mergeCell ref="K222:K223"/>
    <mergeCell ref="L222:L223"/>
    <mergeCell ref="M222:M223"/>
    <mergeCell ref="N222:N223"/>
    <mergeCell ref="O222:O223"/>
    <mergeCell ref="A222:A223"/>
    <mergeCell ref="B222:B223"/>
    <mergeCell ref="D222:F223"/>
    <mergeCell ref="G222:G223"/>
    <mergeCell ref="H222:H223"/>
    <mergeCell ref="I222:I223"/>
    <mergeCell ref="O224:O225"/>
    <mergeCell ref="P224:P225"/>
    <mergeCell ref="Q224:Q225"/>
    <mergeCell ref="R224:R225"/>
    <mergeCell ref="S224:S225"/>
    <mergeCell ref="T224:T225"/>
    <mergeCell ref="G224:I225"/>
    <mergeCell ref="J224:J225"/>
    <mergeCell ref="K224:K225"/>
    <mergeCell ref="L224:L225"/>
    <mergeCell ref="M224:M225"/>
    <mergeCell ref="N224:N225"/>
    <mergeCell ref="P222:P223"/>
    <mergeCell ref="Q222:Q223"/>
    <mergeCell ref="R222:R223"/>
    <mergeCell ref="S222:S223"/>
    <mergeCell ref="T222:T223"/>
    <mergeCell ref="P226:P227"/>
    <mergeCell ref="Q226:Q227"/>
    <mergeCell ref="R226:R227"/>
    <mergeCell ref="S226:S227"/>
    <mergeCell ref="T226:T227"/>
    <mergeCell ref="A228:A229"/>
    <mergeCell ref="B228:B229"/>
    <mergeCell ref="D228:D229"/>
    <mergeCell ref="E228:E229"/>
    <mergeCell ref="F228:F229"/>
    <mergeCell ref="H226:H227"/>
    <mergeCell ref="I226:I227"/>
    <mergeCell ref="J226:L227"/>
    <mergeCell ref="M226:M227"/>
    <mergeCell ref="N226:N227"/>
    <mergeCell ref="O226:O227"/>
    <mergeCell ref="A226:A227"/>
    <mergeCell ref="B226:B227"/>
    <mergeCell ref="D226:D227"/>
    <mergeCell ref="E226:E227"/>
    <mergeCell ref="F226:F227"/>
    <mergeCell ref="G226:G227"/>
    <mergeCell ref="B231:C231"/>
    <mergeCell ref="D231:F231"/>
    <mergeCell ref="G231:I231"/>
    <mergeCell ref="J231:L231"/>
    <mergeCell ref="M231:O231"/>
    <mergeCell ref="P231:R231"/>
    <mergeCell ref="M228:O229"/>
    <mergeCell ref="P228:P229"/>
    <mergeCell ref="Q228:Q229"/>
    <mergeCell ref="R228:R229"/>
    <mergeCell ref="S228:S229"/>
    <mergeCell ref="T228:T229"/>
    <mergeCell ref="G228:G229"/>
    <mergeCell ref="H228:H229"/>
    <mergeCell ref="I228:I229"/>
    <mergeCell ref="J228:J229"/>
    <mergeCell ref="K228:K229"/>
    <mergeCell ref="L228:L229"/>
    <mergeCell ref="A234:A235"/>
    <mergeCell ref="B234:B235"/>
    <mergeCell ref="D234:D235"/>
    <mergeCell ref="E234:E235"/>
    <mergeCell ref="F234:F235"/>
    <mergeCell ref="J232:J233"/>
    <mergeCell ref="K232:K233"/>
    <mergeCell ref="L232:L233"/>
    <mergeCell ref="M232:M233"/>
    <mergeCell ref="N232:N233"/>
    <mergeCell ref="O232:O233"/>
    <mergeCell ref="A232:A233"/>
    <mergeCell ref="B232:B233"/>
    <mergeCell ref="D232:F233"/>
    <mergeCell ref="G232:G233"/>
    <mergeCell ref="H232:H233"/>
    <mergeCell ref="I232:I233"/>
    <mergeCell ref="O234:O235"/>
    <mergeCell ref="P234:P235"/>
    <mergeCell ref="Q234:Q235"/>
    <mergeCell ref="R234:R235"/>
    <mergeCell ref="S234:S235"/>
    <mergeCell ref="T234:T235"/>
    <mergeCell ref="G234:I235"/>
    <mergeCell ref="J234:J235"/>
    <mergeCell ref="K234:K235"/>
    <mergeCell ref="L234:L235"/>
    <mergeCell ref="M234:M235"/>
    <mergeCell ref="N234:N235"/>
    <mergeCell ref="P232:P233"/>
    <mergeCell ref="Q232:Q233"/>
    <mergeCell ref="R232:R233"/>
    <mergeCell ref="S232:S233"/>
    <mergeCell ref="T232:T233"/>
    <mergeCell ref="P236:P237"/>
    <mergeCell ref="Q236:Q237"/>
    <mergeCell ref="R236:R237"/>
    <mergeCell ref="S236:S237"/>
    <mergeCell ref="T236:T237"/>
    <mergeCell ref="A238:A239"/>
    <mergeCell ref="B238:B239"/>
    <mergeCell ref="D238:D239"/>
    <mergeCell ref="E238:E239"/>
    <mergeCell ref="F238:F239"/>
    <mergeCell ref="H236:H237"/>
    <mergeCell ref="I236:I237"/>
    <mergeCell ref="J236:L237"/>
    <mergeCell ref="M236:M237"/>
    <mergeCell ref="N236:N237"/>
    <mergeCell ref="O236:O237"/>
    <mergeCell ref="A236:A237"/>
    <mergeCell ref="B236:B237"/>
    <mergeCell ref="D236:D237"/>
    <mergeCell ref="E236:E237"/>
    <mergeCell ref="F236:F237"/>
    <mergeCell ref="G236:G237"/>
    <mergeCell ref="B241:C241"/>
    <mergeCell ref="D241:F241"/>
    <mergeCell ref="G241:I241"/>
    <mergeCell ref="J241:L241"/>
    <mergeCell ref="M241:O241"/>
    <mergeCell ref="P241:R241"/>
    <mergeCell ref="M238:O239"/>
    <mergeCell ref="P238:P239"/>
    <mergeCell ref="Q238:Q239"/>
    <mergeCell ref="R238:R239"/>
    <mergeCell ref="S238:S239"/>
    <mergeCell ref="T238:T239"/>
    <mergeCell ref="G238:G239"/>
    <mergeCell ref="H238:H239"/>
    <mergeCell ref="I238:I239"/>
    <mergeCell ref="J238:J239"/>
    <mergeCell ref="K238:K239"/>
    <mergeCell ref="L238:L239"/>
    <mergeCell ref="A244:A245"/>
    <mergeCell ref="B244:B245"/>
    <mergeCell ref="D244:D245"/>
    <mergeCell ref="E244:E245"/>
    <mergeCell ref="F244:F245"/>
    <mergeCell ref="J242:J243"/>
    <mergeCell ref="K242:K243"/>
    <mergeCell ref="L242:L243"/>
    <mergeCell ref="M242:M243"/>
    <mergeCell ref="N242:N243"/>
    <mergeCell ref="O242:O243"/>
    <mergeCell ref="A242:A243"/>
    <mergeCell ref="B242:B243"/>
    <mergeCell ref="D242:F243"/>
    <mergeCell ref="G242:G243"/>
    <mergeCell ref="H242:H243"/>
    <mergeCell ref="I242:I243"/>
    <mergeCell ref="O244:O245"/>
    <mergeCell ref="P244:P245"/>
    <mergeCell ref="Q244:Q245"/>
    <mergeCell ref="R244:R245"/>
    <mergeCell ref="S244:S245"/>
    <mergeCell ref="T244:T245"/>
    <mergeCell ref="G244:I245"/>
    <mergeCell ref="J244:J245"/>
    <mergeCell ref="K244:K245"/>
    <mergeCell ref="L244:L245"/>
    <mergeCell ref="M244:M245"/>
    <mergeCell ref="N244:N245"/>
    <mergeCell ref="P242:P243"/>
    <mergeCell ref="Q242:Q243"/>
    <mergeCell ref="R242:R243"/>
    <mergeCell ref="S242:S243"/>
    <mergeCell ref="T242:T243"/>
    <mergeCell ref="P246:P247"/>
    <mergeCell ref="Q246:Q247"/>
    <mergeCell ref="R246:R247"/>
    <mergeCell ref="S246:S247"/>
    <mergeCell ref="T246:T247"/>
    <mergeCell ref="A248:A249"/>
    <mergeCell ref="B248:B249"/>
    <mergeCell ref="D248:D249"/>
    <mergeCell ref="E248:E249"/>
    <mergeCell ref="F248:F249"/>
    <mergeCell ref="H246:H247"/>
    <mergeCell ref="I246:I247"/>
    <mergeCell ref="J246:L247"/>
    <mergeCell ref="M246:M247"/>
    <mergeCell ref="N246:N247"/>
    <mergeCell ref="O246:O247"/>
    <mergeCell ref="A246:A247"/>
    <mergeCell ref="B246:B247"/>
    <mergeCell ref="D246:D247"/>
    <mergeCell ref="E246:E247"/>
    <mergeCell ref="F246:F247"/>
    <mergeCell ref="G246:G247"/>
    <mergeCell ref="B251:AG251"/>
    <mergeCell ref="B253:C253"/>
    <mergeCell ref="D253:F253"/>
    <mergeCell ref="G253:I253"/>
    <mergeCell ref="J253:L253"/>
    <mergeCell ref="M253:O253"/>
    <mergeCell ref="P253:R253"/>
    <mergeCell ref="M248:O249"/>
    <mergeCell ref="P248:P249"/>
    <mergeCell ref="Q248:Q249"/>
    <mergeCell ref="R248:R249"/>
    <mergeCell ref="S248:S249"/>
    <mergeCell ref="T248:T249"/>
    <mergeCell ref="G248:G249"/>
    <mergeCell ref="H248:H249"/>
    <mergeCell ref="I248:I249"/>
    <mergeCell ref="J248:J249"/>
    <mergeCell ref="K248:K249"/>
    <mergeCell ref="L248:L249"/>
    <mergeCell ref="A256:A257"/>
    <mergeCell ref="B256:B257"/>
    <mergeCell ref="D256:D257"/>
    <mergeCell ref="E256:E257"/>
    <mergeCell ref="F256:F257"/>
    <mergeCell ref="J254:J255"/>
    <mergeCell ref="K254:K255"/>
    <mergeCell ref="L254:L255"/>
    <mergeCell ref="M254:M255"/>
    <mergeCell ref="N254:N255"/>
    <mergeCell ref="O254:O255"/>
    <mergeCell ref="A254:A255"/>
    <mergeCell ref="B254:B255"/>
    <mergeCell ref="D254:F255"/>
    <mergeCell ref="G254:G255"/>
    <mergeCell ref="H254:H255"/>
    <mergeCell ref="I254:I255"/>
    <mergeCell ref="O256:O257"/>
    <mergeCell ref="P256:P257"/>
    <mergeCell ref="Q256:Q257"/>
    <mergeCell ref="R256:R257"/>
    <mergeCell ref="S256:S257"/>
    <mergeCell ref="T256:T257"/>
    <mergeCell ref="G256:I257"/>
    <mergeCell ref="J256:J257"/>
    <mergeCell ref="K256:K257"/>
    <mergeCell ref="L256:L257"/>
    <mergeCell ref="M256:M257"/>
    <mergeCell ref="N256:N257"/>
    <mergeCell ref="P254:P255"/>
    <mergeCell ref="Q254:Q255"/>
    <mergeCell ref="R254:R255"/>
    <mergeCell ref="S254:S255"/>
    <mergeCell ref="T254:T255"/>
    <mergeCell ref="P258:P259"/>
    <mergeCell ref="Q258:Q259"/>
    <mergeCell ref="R258:R259"/>
    <mergeCell ref="S258:S259"/>
    <mergeCell ref="T258:T259"/>
    <mergeCell ref="A260:A261"/>
    <mergeCell ref="B260:B261"/>
    <mergeCell ref="D260:D261"/>
    <mergeCell ref="E260:E261"/>
    <mergeCell ref="F260:F261"/>
    <mergeCell ref="H258:H259"/>
    <mergeCell ref="I258:I259"/>
    <mergeCell ref="J258:L259"/>
    <mergeCell ref="M258:M259"/>
    <mergeCell ref="N258:N259"/>
    <mergeCell ref="O258:O259"/>
    <mergeCell ref="A258:A259"/>
    <mergeCell ref="B258:B259"/>
    <mergeCell ref="D258:D259"/>
    <mergeCell ref="E258:E259"/>
    <mergeCell ref="F258:F259"/>
    <mergeCell ref="G258:G259"/>
    <mergeCell ref="B263:C263"/>
    <mergeCell ref="D263:F263"/>
    <mergeCell ref="G263:I263"/>
    <mergeCell ref="J263:L263"/>
    <mergeCell ref="M263:O263"/>
    <mergeCell ref="P263:R263"/>
    <mergeCell ref="M260:O261"/>
    <mergeCell ref="P260:P261"/>
    <mergeCell ref="Q260:Q261"/>
    <mergeCell ref="R260:R261"/>
    <mergeCell ref="S260:S261"/>
    <mergeCell ref="T260:T261"/>
    <mergeCell ref="G260:G261"/>
    <mergeCell ref="H260:H261"/>
    <mergeCell ref="I260:I261"/>
    <mergeCell ref="J260:J261"/>
    <mergeCell ref="K260:K261"/>
    <mergeCell ref="L260:L261"/>
    <mergeCell ref="A266:A267"/>
    <mergeCell ref="B266:B267"/>
    <mergeCell ref="D266:D267"/>
    <mergeCell ref="E266:E267"/>
    <mergeCell ref="F266:F267"/>
    <mergeCell ref="J264:J265"/>
    <mergeCell ref="K264:K265"/>
    <mergeCell ref="L264:L265"/>
    <mergeCell ref="M264:M265"/>
    <mergeCell ref="N264:N265"/>
    <mergeCell ref="O264:O265"/>
    <mergeCell ref="A264:A265"/>
    <mergeCell ref="B264:B265"/>
    <mergeCell ref="D264:F265"/>
    <mergeCell ref="G264:G265"/>
    <mergeCell ref="H264:H265"/>
    <mergeCell ref="I264:I265"/>
    <mergeCell ref="O266:O267"/>
    <mergeCell ref="P266:P267"/>
    <mergeCell ref="Q266:Q267"/>
    <mergeCell ref="R266:R267"/>
    <mergeCell ref="S266:S267"/>
    <mergeCell ref="T266:T267"/>
    <mergeCell ref="G266:I267"/>
    <mergeCell ref="J266:J267"/>
    <mergeCell ref="K266:K267"/>
    <mergeCell ref="L266:L267"/>
    <mergeCell ref="M266:M267"/>
    <mergeCell ref="N266:N267"/>
    <mergeCell ref="P264:P265"/>
    <mergeCell ref="Q264:Q265"/>
    <mergeCell ref="R264:R265"/>
    <mergeCell ref="S264:S265"/>
    <mergeCell ref="T264:T265"/>
    <mergeCell ref="P268:P269"/>
    <mergeCell ref="Q268:Q269"/>
    <mergeCell ref="R268:R269"/>
    <mergeCell ref="S268:S269"/>
    <mergeCell ref="T268:T269"/>
    <mergeCell ref="A270:A271"/>
    <mergeCell ref="B270:B271"/>
    <mergeCell ref="D270:D271"/>
    <mergeCell ref="E270:E271"/>
    <mergeCell ref="F270:F271"/>
    <mergeCell ref="H268:H269"/>
    <mergeCell ref="I268:I269"/>
    <mergeCell ref="J268:L269"/>
    <mergeCell ref="M268:M269"/>
    <mergeCell ref="N268:N269"/>
    <mergeCell ref="O268:O269"/>
    <mergeCell ref="A268:A269"/>
    <mergeCell ref="B268:B269"/>
    <mergeCell ref="D268:D269"/>
    <mergeCell ref="E268:E269"/>
    <mergeCell ref="F268:F269"/>
    <mergeCell ref="G268:G269"/>
    <mergeCell ref="B273:C273"/>
    <mergeCell ref="D273:F273"/>
    <mergeCell ref="G273:I273"/>
    <mergeCell ref="J273:L273"/>
    <mergeCell ref="M273:O273"/>
    <mergeCell ref="P273:R273"/>
    <mergeCell ref="M270:O271"/>
    <mergeCell ref="P270:P271"/>
    <mergeCell ref="Q270:Q271"/>
    <mergeCell ref="R270:R271"/>
    <mergeCell ref="S270:S271"/>
    <mergeCell ref="T270:T271"/>
    <mergeCell ref="G270:G271"/>
    <mergeCell ref="H270:H271"/>
    <mergeCell ref="I270:I271"/>
    <mergeCell ref="J270:J271"/>
    <mergeCell ref="K270:K271"/>
    <mergeCell ref="L270:L271"/>
    <mergeCell ref="A276:A277"/>
    <mergeCell ref="B276:B277"/>
    <mergeCell ref="D276:D277"/>
    <mergeCell ref="E276:E277"/>
    <mergeCell ref="F276:F277"/>
    <mergeCell ref="J274:J275"/>
    <mergeCell ref="K274:K275"/>
    <mergeCell ref="L274:L275"/>
    <mergeCell ref="M274:M275"/>
    <mergeCell ref="N274:N275"/>
    <mergeCell ref="O274:O275"/>
    <mergeCell ref="A274:A275"/>
    <mergeCell ref="B274:B275"/>
    <mergeCell ref="D274:F275"/>
    <mergeCell ref="G274:G275"/>
    <mergeCell ref="H274:H275"/>
    <mergeCell ref="I274:I275"/>
    <mergeCell ref="O276:O277"/>
    <mergeCell ref="P276:P277"/>
    <mergeCell ref="Q276:Q277"/>
    <mergeCell ref="R276:R277"/>
    <mergeCell ref="S276:S277"/>
    <mergeCell ref="T276:T277"/>
    <mergeCell ref="G276:I277"/>
    <mergeCell ref="J276:J277"/>
    <mergeCell ref="K276:K277"/>
    <mergeCell ref="L276:L277"/>
    <mergeCell ref="M276:M277"/>
    <mergeCell ref="N276:N277"/>
    <mergeCell ref="P274:P275"/>
    <mergeCell ref="Q274:Q275"/>
    <mergeCell ref="R274:R275"/>
    <mergeCell ref="S274:S275"/>
    <mergeCell ref="T274:T275"/>
    <mergeCell ref="P278:P279"/>
    <mergeCell ref="Q278:Q279"/>
    <mergeCell ref="R278:R279"/>
    <mergeCell ref="S278:S279"/>
    <mergeCell ref="T278:T279"/>
    <mergeCell ref="A280:A281"/>
    <mergeCell ref="B280:B281"/>
    <mergeCell ref="D280:D281"/>
    <mergeCell ref="E280:E281"/>
    <mergeCell ref="F280:F281"/>
    <mergeCell ref="H278:H279"/>
    <mergeCell ref="I278:I279"/>
    <mergeCell ref="J278:L279"/>
    <mergeCell ref="M278:M279"/>
    <mergeCell ref="N278:N279"/>
    <mergeCell ref="O278:O279"/>
    <mergeCell ref="A278:A279"/>
    <mergeCell ref="B278:B279"/>
    <mergeCell ref="D278:D279"/>
    <mergeCell ref="E278:E279"/>
    <mergeCell ref="F278:F279"/>
    <mergeCell ref="G278:G279"/>
    <mergeCell ref="B283:C283"/>
    <mergeCell ref="D283:F283"/>
    <mergeCell ref="G283:I283"/>
    <mergeCell ref="J283:L283"/>
    <mergeCell ref="M283:O283"/>
    <mergeCell ref="P283:R283"/>
    <mergeCell ref="M280:O281"/>
    <mergeCell ref="P280:P281"/>
    <mergeCell ref="Q280:Q281"/>
    <mergeCell ref="R280:R281"/>
    <mergeCell ref="S280:S281"/>
    <mergeCell ref="T280:T281"/>
    <mergeCell ref="G280:G281"/>
    <mergeCell ref="H280:H281"/>
    <mergeCell ref="I280:I281"/>
    <mergeCell ref="J280:J281"/>
    <mergeCell ref="K280:K281"/>
    <mergeCell ref="L280:L281"/>
    <mergeCell ref="A286:A287"/>
    <mergeCell ref="B286:B287"/>
    <mergeCell ref="D286:D287"/>
    <mergeCell ref="E286:E287"/>
    <mergeCell ref="F286:F287"/>
    <mergeCell ref="J284:J285"/>
    <mergeCell ref="K284:K285"/>
    <mergeCell ref="L284:L285"/>
    <mergeCell ref="M284:M285"/>
    <mergeCell ref="N284:N285"/>
    <mergeCell ref="O284:O285"/>
    <mergeCell ref="A284:A285"/>
    <mergeCell ref="B284:B285"/>
    <mergeCell ref="D284:F285"/>
    <mergeCell ref="G284:G285"/>
    <mergeCell ref="H284:H285"/>
    <mergeCell ref="I284:I285"/>
    <mergeCell ref="O286:O287"/>
    <mergeCell ref="P286:P287"/>
    <mergeCell ref="Q286:Q287"/>
    <mergeCell ref="R286:R287"/>
    <mergeCell ref="S286:S287"/>
    <mergeCell ref="T286:T287"/>
    <mergeCell ref="G286:I287"/>
    <mergeCell ref="J286:J287"/>
    <mergeCell ref="K286:K287"/>
    <mergeCell ref="L286:L287"/>
    <mergeCell ref="M286:M287"/>
    <mergeCell ref="N286:N287"/>
    <mergeCell ref="P284:P285"/>
    <mergeCell ref="Q284:Q285"/>
    <mergeCell ref="R284:R285"/>
    <mergeCell ref="S284:S285"/>
    <mergeCell ref="T284:T285"/>
    <mergeCell ref="P288:P289"/>
    <mergeCell ref="Q288:Q289"/>
    <mergeCell ref="R288:R289"/>
    <mergeCell ref="S288:S289"/>
    <mergeCell ref="T288:T289"/>
    <mergeCell ref="A290:A291"/>
    <mergeCell ref="B290:B291"/>
    <mergeCell ref="D290:D291"/>
    <mergeCell ref="E290:E291"/>
    <mergeCell ref="F290:F291"/>
    <mergeCell ref="H288:H289"/>
    <mergeCell ref="I288:I289"/>
    <mergeCell ref="J288:L289"/>
    <mergeCell ref="M288:M289"/>
    <mergeCell ref="N288:N289"/>
    <mergeCell ref="O288:O289"/>
    <mergeCell ref="A288:A289"/>
    <mergeCell ref="B288:B289"/>
    <mergeCell ref="D288:D289"/>
    <mergeCell ref="E288:E289"/>
    <mergeCell ref="F288:F289"/>
    <mergeCell ref="G288:G289"/>
    <mergeCell ref="B293:AG293"/>
    <mergeCell ref="B295:C295"/>
    <mergeCell ref="D295:F295"/>
    <mergeCell ref="G295:I295"/>
    <mergeCell ref="J295:L295"/>
    <mergeCell ref="M295:O295"/>
    <mergeCell ref="P295:R295"/>
    <mergeCell ref="M290:O291"/>
    <mergeCell ref="P290:P291"/>
    <mergeCell ref="Q290:Q291"/>
    <mergeCell ref="R290:R291"/>
    <mergeCell ref="S290:S291"/>
    <mergeCell ref="T290:T291"/>
    <mergeCell ref="G290:G291"/>
    <mergeCell ref="H290:H291"/>
    <mergeCell ref="I290:I291"/>
    <mergeCell ref="J290:J291"/>
    <mergeCell ref="K290:K291"/>
    <mergeCell ref="L290:L291"/>
    <mergeCell ref="A298:A299"/>
    <mergeCell ref="B298:B299"/>
    <mergeCell ref="D298:D299"/>
    <mergeCell ref="E298:E299"/>
    <mergeCell ref="F298:F299"/>
    <mergeCell ref="J296:J297"/>
    <mergeCell ref="K296:K297"/>
    <mergeCell ref="L296:L297"/>
    <mergeCell ref="M296:M297"/>
    <mergeCell ref="N296:N297"/>
    <mergeCell ref="O296:O297"/>
    <mergeCell ref="A296:A297"/>
    <mergeCell ref="B296:B297"/>
    <mergeCell ref="D296:F297"/>
    <mergeCell ref="G296:G297"/>
    <mergeCell ref="H296:H297"/>
    <mergeCell ref="I296:I297"/>
    <mergeCell ref="O298:O299"/>
    <mergeCell ref="P298:P299"/>
    <mergeCell ref="Q298:Q299"/>
    <mergeCell ref="R298:R299"/>
    <mergeCell ref="S298:S299"/>
    <mergeCell ref="T298:T299"/>
    <mergeCell ref="G298:I299"/>
    <mergeCell ref="J298:J299"/>
    <mergeCell ref="K298:K299"/>
    <mergeCell ref="L298:L299"/>
    <mergeCell ref="M298:M299"/>
    <mergeCell ref="N298:N299"/>
    <mergeCell ref="P296:P297"/>
    <mergeCell ref="Q296:Q297"/>
    <mergeCell ref="R296:R297"/>
    <mergeCell ref="S296:S297"/>
    <mergeCell ref="T296:T297"/>
    <mergeCell ref="P300:P301"/>
    <mergeCell ref="Q300:Q301"/>
    <mergeCell ref="R300:R301"/>
    <mergeCell ref="S300:S301"/>
    <mergeCell ref="T300:T301"/>
    <mergeCell ref="A302:A303"/>
    <mergeCell ref="B302:B303"/>
    <mergeCell ref="D302:D303"/>
    <mergeCell ref="E302:E303"/>
    <mergeCell ref="F302:F303"/>
    <mergeCell ref="H300:H301"/>
    <mergeCell ref="I300:I301"/>
    <mergeCell ref="J300:L301"/>
    <mergeCell ref="M300:M301"/>
    <mergeCell ref="N300:N301"/>
    <mergeCell ref="O300:O301"/>
    <mergeCell ref="A300:A301"/>
    <mergeCell ref="B300:B301"/>
    <mergeCell ref="D300:D301"/>
    <mergeCell ref="E300:E301"/>
    <mergeCell ref="F300:F301"/>
    <mergeCell ref="G300:G301"/>
    <mergeCell ref="B305:C305"/>
    <mergeCell ref="D305:F305"/>
    <mergeCell ref="G305:I305"/>
    <mergeCell ref="J305:L305"/>
    <mergeCell ref="M305:O305"/>
    <mergeCell ref="P305:R305"/>
    <mergeCell ref="M302:O303"/>
    <mergeCell ref="P302:P303"/>
    <mergeCell ref="Q302:Q303"/>
    <mergeCell ref="R302:R303"/>
    <mergeCell ref="S302:S303"/>
    <mergeCell ref="T302:T303"/>
    <mergeCell ref="G302:G303"/>
    <mergeCell ref="H302:H303"/>
    <mergeCell ref="I302:I303"/>
    <mergeCell ref="J302:J303"/>
    <mergeCell ref="K302:K303"/>
    <mergeCell ref="L302:L303"/>
    <mergeCell ref="A308:A309"/>
    <mergeCell ref="B308:B309"/>
    <mergeCell ref="D308:D309"/>
    <mergeCell ref="E308:E309"/>
    <mergeCell ref="F308:F309"/>
    <mergeCell ref="J306:J307"/>
    <mergeCell ref="K306:K307"/>
    <mergeCell ref="L306:L307"/>
    <mergeCell ref="M306:M307"/>
    <mergeCell ref="N306:N307"/>
    <mergeCell ref="O306:O307"/>
    <mergeCell ref="A306:A307"/>
    <mergeCell ref="B306:B307"/>
    <mergeCell ref="D306:F307"/>
    <mergeCell ref="G306:G307"/>
    <mergeCell ref="H306:H307"/>
    <mergeCell ref="I306:I307"/>
    <mergeCell ref="O308:O309"/>
    <mergeCell ref="P308:P309"/>
    <mergeCell ref="Q308:Q309"/>
    <mergeCell ref="R308:R309"/>
    <mergeCell ref="S308:S309"/>
    <mergeCell ref="T308:T309"/>
    <mergeCell ref="G308:I309"/>
    <mergeCell ref="J308:J309"/>
    <mergeCell ref="K308:K309"/>
    <mergeCell ref="L308:L309"/>
    <mergeCell ref="M308:M309"/>
    <mergeCell ref="N308:N309"/>
    <mergeCell ref="P306:P307"/>
    <mergeCell ref="Q306:Q307"/>
    <mergeCell ref="R306:R307"/>
    <mergeCell ref="S306:S307"/>
    <mergeCell ref="T306:T307"/>
    <mergeCell ref="P310:P311"/>
    <mergeCell ref="Q310:Q311"/>
    <mergeCell ref="R310:R311"/>
    <mergeCell ref="S310:S311"/>
    <mergeCell ref="T310:T311"/>
    <mergeCell ref="A312:A313"/>
    <mergeCell ref="B312:B313"/>
    <mergeCell ref="D312:D313"/>
    <mergeCell ref="E312:E313"/>
    <mergeCell ref="F312:F313"/>
    <mergeCell ref="H310:H311"/>
    <mergeCell ref="I310:I311"/>
    <mergeCell ref="J310:L311"/>
    <mergeCell ref="M310:M311"/>
    <mergeCell ref="N310:N311"/>
    <mergeCell ref="O310:O311"/>
    <mergeCell ref="A310:A311"/>
    <mergeCell ref="B310:B311"/>
    <mergeCell ref="D310:D311"/>
    <mergeCell ref="E310:E311"/>
    <mergeCell ref="F310:F311"/>
    <mergeCell ref="G310:G311"/>
    <mergeCell ref="B315:C315"/>
    <mergeCell ref="D315:F315"/>
    <mergeCell ref="G315:I315"/>
    <mergeCell ref="J315:L315"/>
    <mergeCell ref="M315:O315"/>
    <mergeCell ref="P315:R315"/>
    <mergeCell ref="M312:O313"/>
    <mergeCell ref="P312:P313"/>
    <mergeCell ref="Q312:Q313"/>
    <mergeCell ref="R312:R313"/>
    <mergeCell ref="S312:S313"/>
    <mergeCell ref="T312:T313"/>
    <mergeCell ref="G312:G313"/>
    <mergeCell ref="H312:H313"/>
    <mergeCell ref="I312:I313"/>
    <mergeCell ref="J312:J313"/>
    <mergeCell ref="K312:K313"/>
    <mergeCell ref="L312:L313"/>
    <mergeCell ref="A318:A319"/>
    <mergeCell ref="B318:B319"/>
    <mergeCell ref="D318:D319"/>
    <mergeCell ref="E318:E319"/>
    <mergeCell ref="F318:F319"/>
    <mergeCell ref="J316:J317"/>
    <mergeCell ref="K316:K317"/>
    <mergeCell ref="L316:L317"/>
    <mergeCell ref="M316:M317"/>
    <mergeCell ref="N316:N317"/>
    <mergeCell ref="O316:O317"/>
    <mergeCell ref="A316:A317"/>
    <mergeCell ref="B316:B317"/>
    <mergeCell ref="D316:F317"/>
    <mergeCell ref="G316:G317"/>
    <mergeCell ref="H316:H317"/>
    <mergeCell ref="I316:I317"/>
    <mergeCell ref="O318:O319"/>
    <mergeCell ref="P318:P319"/>
    <mergeCell ref="Q318:Q319"/>
    <mergeCell ref="R318:R319"/>
    <mergeCell ref="S318:S319"/>
    <mergeCell ref="T318:T319"/>
    <mergeCell ref="G318:I319"/>
    <mergeCell ref="J318:J319"/>
    <mergeCell ref="K318:K319"/>
    <mergeCell ref="L318:L319"/>
    <mergeCell ref="M318:M319"/>
    <mergeCell ref="N318:N319"/>
    <mergeCell ref="P316:P317"/>
    <mergeCell ref="Q316:Q317"/>
    <mergeCell ref="R316:R317"/>
    <mergeCell ref="S316:S317"/>
    <mergeCell ref="T316:T317"/>
    <mergeCell ref="P320:P321"/>
    <mergeCell ref="Q320:Q321"/>
    <mergeCell ref="R320:R321"/>
    <mergeCell ref="S320:S321"/>
    <mergeCell ref="T320:T321"/>
    <mergeCell ref="T322:T323"/>
    <mergeCell ref="G322:G323"/>
    <mergeCell ref="H322:H323"/>
    <mergeCell ref="I322:I323"/>
    <mergeCell ref="J322:J323"/>
    <mergeCell ref="K322:K323"/>
    <mergeCell ref="L322:L323"/>
    <mergeCell ref="A322:A323"/>
    <mergeCell ref="B322:B323"/>
    <mergeCell ref="D322:D323"/>
    <mergeCell ref="E322:E323"/>
    <mergeCell ref="F322:F323"/>
    <mergeCell ref="H320:H321"/>
    <mergeCell ref="I320:I321"/>
    <mergeCell ref="J320:L321"/>
    <mergeCell ref="M320:M321"/>
    <mergeCell ref="N320:N321"/>
    <mergeCell ref="O320:O321"/>
    <mergeCell ref="A320:A321"/>
    <mergeCell ref="B320:B321"/>
    <mergeCell ref="D320:D321"/>
    <mergeCell ref="E320:E321"/>
    <mergeCell ref="F320:F321"/>
    <mergeCell ref="G320:G321"/>
    <mergeCell ref="H326:H327"/>
    <mergeCell ref="I326:I327"/>
    <mergeCell ref="O328:O329"/>
    <mergeCell ref="B325:C325"/>
    <mergeCell ref="D325:F325"/>
    <mergeCell ref="G325:I325"/>
    <mergeCell ref="J325:L325"/>
    <mergeCell ref="M325:O325"/>
    <mergeCell ref="P325:R325"/>
    <mergeCell ref="M322:O323"/>
    <mergeCell ref="P322:P323"/>
    <mergeCell ref="Q322:Q323"/>
    <mergeCell ref="R322:R323"/>
    <mergeCell ref="S322:S323"/>
    <mergeCell ref="Q326:Q327"/>
    <mergeCell ref="R326:R327"/>
    <mergeCell ref="S326:S327"/>
    <mergeCell ref="T326:T327"/>
    <mergeCell ref="A332:A333"/>
    <mergeCell ref="B332:B333"/>
    <mergeCell ref="D332:D333"/>
    <mergeCell ref="E332:E333"/>
    <mergeCell ref="F332:F333"/>
    <mergeCell ref="H330:H331"/>
    <mergeCell ref="I330:I331"/>
    <mergeCell ref="J330:L331"/>
    <mergeCell ref="M330:M331"/>
    <mergeCell ref="N330:N331"/>
    <mergeCell ref="O330:O331"/>
    <mergeCell ref="A330:A331"/>
    <mergeCell ref="B330:B331"/>
    <mergeCell ref="D330:D331"/>
    <mergeCell ref="E330:E331"/>
    <mergeCell ref="F330:F331"/>
    <mergeCell ref="A328:A329"/>
    <mergeCell ref="B328:B329"/>
    <mergeCell ref="D328:D329"/>
    <mergeCell ref="E328:E329"/>
    <mergeCell ref="F328:F329"/>
    <mergeCell ref="J326:J327"/>
    <mergeCell ref="K326:K327"/>
    <mergeCell ref="L326:L327"/>
    <mergeCell ref="M326:M327"/>
    <mergeCell ref="N326:N327"/>
    <mergeCell ref="O326:O327"/>
    <mergeCell ref="A326:A327"/>
    <mergeCell ref="B326:B327"/>
    <mergeCell ref="D326:F327"/>
    <mergeCell ref="G326:G327"/>
    <mergeCell ref="AP84:BU84"/>
    <mergeCell ref="Y2:AG3"/>
    <mergeCell ref="G330:G331"/>
    <mergeCell ref="M332:O333"/>
    <mergeCell ref="P332:P333"/>
    <mergeCell ref="Q332:Q333"/>
    <mergeCell ref="R332:R333"/>
    <mergeCell ref="S332:S333"/>
    <mergeCell ref="T332:T333"/>
    <mergeCell ref="G332:G333"/>
    <mergeCell ref="H332:H333"/>
    <mergeCell ref="I332:I333"/>
    <mergeCell ref="J332:J333"/>
    <mergeCell ref="K332:K333"/>
    <mergeCell ref="L332:L333"/>
    <mergeCell ref="P330:P331"/>
    <mergeCell ref="Q330:Q331"/>
    <mergeCell ref="R330:R331"/>
    <mergeCell ref="S330:S331"/>
    <mergeCell ref="T330:T331"/>
    <mergeCell ref="P328:P329"/>
    <mergeCell ref="Q328:Q329"/>
    <mergeCell ref="R328:R329"/>
    <mergeCell ref="S328:S329"/>
    <mergeCell ref="T328:T329"/>
    <mergeCell ref="G328:I329"/>
    <mergeCell ref="J328:J329"/>
    <mergeCell ref="K328:K329"/>
    <mergeCell ref="L328:L329"/>
    <mergeCell ref="M328:M329"/>
    <mergeCell ref="N328:N329"/>
    <mergeCell ref="P326:P327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K26" sqref="K26"/>
    </sheetView>
  </sheetViews>
  <sheetFormatPr defaultColWidth="9.109375" defaultRowHeight="13.2"/>
  <cols>
    <col min="1" max="1" width="3.44140625" style="2" customWidth="1"/>
    <col min="2" max="2" width="4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29" customWidth="1"/>
    <col min="9" max="16384" width="9.109375" style="129"/>
  </cols>
  <sheetData>
    <row r="1" spans="1:8" ht="30.9" customHeight="1">
      <c r="A1" s="128"/>
      <c r="B1" s="252" t="s">
        <v>284</v>
      </c>
      <c r="C1" s="252"/>
      <c r="D1" s="252"/>
      <c r="E1" s="252"/>
      <c r="F1" s="252"/>
      <c r="G1" s="252"/>
    </row>
    <row r="2" spans="1:8" ht="12" customHeight="1">
      <c r="A2" s="254">
        <v>1</v>
      </c>
      <c r="B2" s="257">
        <v>1</v>
      </c>
      <c r="C2" s="79" t="str">
        <f>IF(A2&gt;0,VLOOKUP(A2,seznam!$A$2:$C$129,3),"------")</f>
        <v>SKST Hodonín</v>
      </c>
      <c r="D2" s="80"/>
      <c r="E2" s="81"/>
      <c r="F2" s="258" t="str">
        <f>'1.st A+B'!Y2</f>
        <v>Mikulčice 24.4.2022</v>
      </c>
      <c r="G2" s="259"/>
    </row>
    <row r="3" spans="1:8" ht="12" customHeight="1">
      <c r="A3" s="255"/>
      <c r="B3" s="208"/>
      <c r="C3" s="99" t="str">
        <f>IF(A2&gt;0,VLOOKUP(A2,seznam!$A$2:$C$129,2),"------")</f>
        <v>Buček Matěj</v>
      </c>
      <c r="D3" s="80"/>
      <c r="E3" s="81"/>
      <c r="F3" s="259"/>
      <c r="G3" s="259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54"/>
      <c r="B4" s="256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Buček Matěj</v>
      </c>
      <c r="E4" s="81"/>
      <c r="F4" s="81"/>
      <c r="G4" s="81"/>
    </row>
    <row r="5" spans="1:8" ht="12" customHeight="1">
      <c r="A5" s="255"/>
      <c r="B5" s="256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54">
        <v>35</v>
      </c>
      <c r="B6" s="256">
        <v>3</v>
      </c>
      <c r="C6" s="79" t="str">
        <f>IF(A6&gt;0,VLOOKUP(A6,seznam!$A$2:$C$129,3),"------")</f>
        <v>MS Brno</v>
      </c>
      <c r="D6" s="81"/>
      <c r="E6" s="85" t="str">
        <f>IF('zap_pav A'!W2&gt;'zap_pav A'!Y2,'zap_pav A'!O2,IF('zap_pav A'!W2&lt;'zap_pav A'!Y2,'zap_pav A'!Q2," "))</f>
        <v>Buček Matěj</v>
      </c>
      <c r="F6" s="81"/>
      <c r="G6" s="81"/>
    </row>
    <row r="7" spans="1:8" ht="12" customHeight="1">
      <c r="A7" s="255"/>
      <c r="B7" s="256"/>
      <c r="C7" s="99" t="str">
        <f>IF(A6&gt;0,VLOOKUP(A6,seznam!$A$2:$C$129,2),"------")</f>
        <v>Gholamzadeh Ali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(7;-5;2;7;)</v>
      </c>
      <c r="F7" s="84"/>
      <c r="G7" s="81"/>
    </row>
    <row r="8" spans="1:8" ht="12" customHeight="1">
      <c r="A8" s="254">
        <v>11</v>
      </c>
      <c r="B8" s="256">
        <v>4</v>
      </c>
      <c r="C8" s="82" t="str">
        <f>IF(A8&gt;0,VLOOKUP(A8,seznam!$A$2:$C$129,3),"------")</f>
        <v>KST Vyškov</v>
      </c>
      <c r="D8" s="83" t="str">
        <f>IF('zap_pav A'!J3&gt;'zap_pav A'!L3,'zap_pav A'!B3,IF('zap_pav A'!J3&lt;'zap_pav A'!L3,'zap_pav A'!D3," "))</f>
        <v>Hrubý Vojtěch</v>
      </c>
      <c r="E8" s="84"/>
      <c r="F8" s="84"/>
      <c r="G8" s="81"/>
    </row>
    <row r="9" spans="1:8" ht="12" customHeight="1">
      <c r="A9" s="255"/>
      <c r="B9" s="256"/>
      <c r="C9" s="100" t="str">
        <f>IF(A8&gt;0,VLOOKUP(A8,seznam!$A$2:$C$129,2),"------")</f>
        <v>Hrubý Vojtěch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(-4;10;9;-5;9)</v>
      </c>
      <c r="E9" s="81"/>
      <c r="F9" s="84"/>
      <c r="G9" s="81"/>
    </row>
    <row r="10" spans="1:8" ht="12" customHeight="1">
      <c r="A10" s="254">
        <v>6</v>
      </c>
      <c r="B10" s="256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A'!W7&gt;'zap_pav A'!Y7,'zap_pav A'!O7,IF('zap_pav A'!W7&lt;'zap_pav A'!Y7,'zap_pav A'!Q7," "))</f>
        <v>Buček Matěj</v>
      </c>
      <c r="G10" s="81"/>
    </row>
    <row r="11" spans="1:8" ht="12" customHeight="1">
      <c r="A11" s="255"/>
      <c r="B11" s="256"/>
      <c r="C11" s="99" t="str">
        <f>IF(A10&gt;0,VLOOKUP(A10,seznam!$A$2:$C$129,2),"------")</f>
        <v>Vyrůbalík Patrik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(-8;9;7;7;)</v>
      </c>
      <c r="G11" s="84"/>
    </row>
    <row r="12" spans="1:8" ht="12" customHeight="1">
      <c r="A12" s="254">
        <v>5</v>
      </c>
      <c r="B12" s="256">
        <v>6</v>
      </c>
      <c r="C12" s="82" t="str">
        <f>IF(A12&gt;0,VLOOKUP(A12,seznam!$A$2:$C$129,3),"------")</f>
        <v>Sokol Brno I</v>
      </c>
      <c r="D12" s="83" t="str">
        <f>IF('zap_pav A'!J4&gt;'zap_pav A'!L4,'zap_pav A'!B4,IF('zap_pav A'!J4&lt;'zap_pav A'!L4,'zap_pav A'!D4," "))</f>
        <v>Vyrůbalík Patrik</v>
      </c>
      <c r="E12" s="81"/>
      <c r="F12" s="84"/>
      <c r="G12" s="84"/>
    </row>
    <row r="13" spans="1:8" ht="12" customHeight="1">
      <c r="A13" s="255"/>
      <c r="B13" s="256"/>
      <c r="C13" s="100" t="str">
        <f>IF(A12&gt;0,VLOOKUP(A12,seznam!$A$2:$C$129,2),"------")</f>
        <v>Vozdek František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(6;7;1;;)</v>
      </c>
      <c r="E13" s="84"/>
      <c r="F13" s="84"/>
      <c r="G13" s="84"/>
    </row>
    <row r="14" spans="1:8" ht="12" customHeight="1">
      <c r="A14" s="254"/>
      <c r="B14" s="256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Vokřínek Petr</v>
      </c>
      <c r="F14" s="84"/>
      <c r="G14" s="84"/>
    </row>
    <row r="15" spans="1:8" ht="12" customHeight="1">
      <c r="A15" s="255"/>
      <c r="B15" s="256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(-11;9;9;7;)</v>
      </c>
      <c r="F15" s="81"/>
      <c r="G15" s="84"/>
    </row>
    <row r="16" spans="1:8" ht="12" customHeight="1">
      <c r="A16" s="254">
        <v>4</v>
      </c>
      <c r="B16" s="256">
        <v>8</v>
      </c>
      <c r="C16" s="82" t="str">
        <f>IF(A16&gt;0,VLOOKUP(A16,seznam!$A$2:$C$129,3),"------")</f>
        <v>MS Brno</v>
      </c>
      <c r="D16" s="83" t="str">
        <f>IF('zap_pav A'!J5&gt;'zap_pav A'!L5,'zap_pav A'!B5,IF('zap_pav A'!J5&lt;'zap_pav A'!L5,'zap_pav A'!D5," "))</f>
        <v>Vokřínek Petr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Vokřínek Petr</v>
      </c>
      <c r="D17" s="81"/>
      <c r="E17" s="81"/>
      <c r="F17" s="81"/>
      <c r="G17" s="84"/>
    </row>
    <row r="18" spans="1:7" ht="12" customHeight="1">
      <c r="A18" s="254">
        <v>3</v>
      </c>
      <c r="B18" s="256">
        <v>9</v>
      </c>
      <c r="C18" s="79" t="str">
        <f>IF(A18&gt;0,VLOOKUP(A18,seznam!$A$2:$C$129,3),"------")</f>
        <v>Tišnov</v>
      </c>
      <c r="D18" s="80"/>
      <c r="E18" s="81"/>
      <c r="F18" s="81"/>
      <c r="G18" s="85" t="str">
        <f>IF('zap_pav A'!W10&gt;'zap_pav A'!Y10,'zap_pav A'!O10,IF('zap_pav A'!W10&lt;'zap_pav A'!Y10,'zap_pav A'!Q10," "))</f>
        <v>Buček Matěj</v>
      </c>
    </row>
    <row r="19" spans="1:7" ht="12" customHeight="1">
      <c r="A19" s="255"/>
      <c r="B19" s="256"/>
      <c r="C19" s="99" t="str">
        <f>IF(A18&gt;0,VLOOKUP(A18,seznam!$A$2:$C$129,2),"------")</f>
        <v>Krištof Martin</v>
      </c>
      <c r="D19" s="80"/>
      <c r="E19" s="81"/>
      <c r="F19" s="88"/>
      <c r="G19" s="129"/>
    </row>
    <row r="20" spans="1:7" ht="12" customHeight="1">
      <c r="A20" s="254"/>
      <c r="B20" s="256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Krištof Martin</v>
      </c>
      <c r="E20" s="81"/>
      <c r="F20" s="88"/>
      <c r="G20" s="129"/>
    </row>
    <row r="21" spans="1:7" ht="12" customHeight="1">
      <c r="A21" s="255"/>
      <c r="B21" s="256"/>
      <c r="C21" s="100" t="str">
        <f>IF(A20&gt;0,VLOOKUP(A20,seznam!$A$2:$C$129,2),"------")</f>
        <v>------</v>
      </c>
      <c r="D21" s="81"/>
      <c r="E21" s="84"/>
      <c r="F21" s="88"/>
      <c r="G21" s="129"/>
    </row>
    <row r="22" spans="1:7" ht="12" customHeight="1">
      <c r="A22" s="254">
        <v>8</v>
      </c>
      <c r="B22" s="256">
        <v>11</v>
      </c>
      <c r="C22" s="79" t="str">
        <f>IF(A22&gt;0,VLOOKUP(A22,seznam!$A$2:$C$129,3),"------")</f>
        <v>MSK Břeclav</v>
      </c>
      <c r="D22" s="80"/>
      <c r="E22" s="85" t="str">
        <f>IF('zap_pav A'!W4&gt;'zap_pav A'!Y4,'zap_pav A'!O4,IF('zap_pav A'!W4&lt;'zap_pav A'!Y4,'zap_pav A'!Q4," "))</f>
        <v>Bučková Eliška</v>
      </c>
      <c r="F22" s="88"/>
      <c r="G22" s="129"/>
    </row>
    <row r="23" spans="1:7" ht="12" customHeight="1">
      <c r="A23" s="255"/>
      <c r="B23" s="256"/>
      <c r="C23" s="99" t="str">
        <f>IF(A22&gt;0,VLOOKUP(A22,seznam!$A$2:$C$129,2),"------")</f>
        <v>Král Jakub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(5;2;7;;)</v>
      </c>
      <c r="F23" s="87"/>
      <c r="G23" s="129"/>
    </row>
    <row r="24" spans="1:7" ht="12" customHeight="1">
      <c r="A24" s="254">
        <v>7</v>
      </c>
      <c r="B24" s="256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Bučková Eliška</v>
      </c>
      <c r="E24" s="84"/>
      <c r="F24" s="87"/>
      <c r="G24" s="129"/>
    </row>
    <row r="25" spans="1:7" ht="12" customHeight="1">
      <c r="A25" s="255"/>
      <c r="B25" s="256"/>
      <c r="C25" s="100" t="str">
        <f>IF(A24&gt;0,VLOOKUP(A24,seznam!$A$2:$C$129,2),"------")</f>
        <v>Bučková Eliška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(3;-4;9;10;)</v>
      </c>
      <c r="E25" s="81"/>
      <c r="F25" s="87"/>
      <c r="G25" s="129"/>
    </row>
    <row r="26" spans="1:7" ht="12" customHeight="1">
      <c r="A26" s="254">
        <v>9</v>
      </c>
      <c r="B26" s="256">
        <v>13</v>
      </c>
      <c r="C26" s="79" t="str">
        <f>IF(A26&gt;0,VLOOKUP(A26,seznam!$A$2:$C$129,3),"------")</f>
        <v>KST Olomouc</v>
      </c>
      <c r="D26" s="80"/>
      <c r="E26" s="81"/>
      <c r="F26" s="90" t="str">
        <f>IF('zap_pav A'!W8&gt;'zap_pav A'!Y8,'zap_pav A'!O8,IF('zap_pav A'!W8&lt;'zap_pav A'!Y8,'zap_pav A'!Q8," "))</f>
        <v>Bučková Eliška</v>
      </c>
      <c r="G26" s="129"/>
    </row>
    <row r="27" spans="1:7" ht="12" customHeight="1">
      <c r="A27" s="255"/>
      <c r="B27" s="256"/>
      <c r="C27" s="99" t="str">
        <f>IF(A26&gt;0,VLOOKUP(A26,seznam!$A$2:$C$129,2),"------")</f>
        <v>Ratajský Martin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(6;7;7;;)</v>
      </c>
      <c r="G27" s="129"/>
    </row>
    <row r="28" spans="1:7" ht="12" customHeight="1">
      <c r="A28" s="254">
        <v>13</v>
      </c>
      <c r="B28" s="256">
        <v>14</v>
      </c>
      <c r="C28" s="82" t="str">
        <f>IF(A28&gt;0,VLOOKUP(A28,seznam!$A$2:$C$129,3),"------")</f>
        <v>KST LVA</v>
      </c>
      <c r="D28" s="83" t="str">
        <f>IF('zap_pav A'!J8&gt;'zap_pav A'!L8,'zap_pav A'!B8,IF('zap_pav A'!J8&lt;'zap_pav A'!L8,'zap_pav A'!D8," "))</f>
        <v>Ratajský Martin</v>
      </c>
      <c r="E28" s="81"/>
      <c r="F28" s="84"/>
      <c r="G28" s="129"/>
    </row>
    <row r="29" spans="1:7" ht="12" customHeight="1">
      <c r="A29" s="255"/>
      <c r="B29" s="256"/>
      <c r="C29" s="100" t="str">
        <f>IF(A28&gt;0,VLOOKUP(A28,seznam!$A$2:$C$129,2),"------")</f>
        <v>Cupák Jakub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(4;4;8;;)</v>
      </c>
      <c r="E29" s="84"/>
      <c r="F29" s="84"/>
      <c r="G29" s="129"/>
    </row>
    <row r="30" spans="1:7" ht="12" customHeight="1">
      <c r="A30" s="254"/>
      <c r="B30" s="256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Flajšar Pavel</v>
      </c>
      <c r="F30" s="84"/>
      <c r="G30" s="129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(8;6;-5;-5;10)</v>
      </c>
      <c r="F31" s="81"/>
      <c r="G31" s="129"/>
    </row>
    <row r="32" spans="1:7" ht="12" customHeight="1">
      <c r="A32" s="254">
        <v>2</v>
      </c>
      <c r="B32" s="256">
        <v>16</v>
      </c>
      <c r="C32" s="82" t="str">
        <f>IF(A32&gt;0,VLOOKUP(A32,seznam!$A$2:$C$129,3),"------")</f>
        <v>SKST N. Lískovec</v>
      </c>
      <c r="D32" s="83" t="str">
        <f>IF('zap_pav A'!J9&gt;'zap_pav A'!L9,'zap_pav A'!B9,IF('zap_pav A'!J9&lt;'zap_pav A'!L9,'zap_pav A'!D9," "))</f>
        <v>Flajšar Pavel</v>
      </c>
      <c r="E32" s="84"/>
      <c r="F32" s="81"/>
      <c r="G32" s="129"/>
    </row>
    <row r="33" spans="1:7" ht="12" customHeight="1">
      <c r="A33" s="255"/>
      <c r="B33" s="256"/>
      <c r="C33" s="100" t="str">
        <f>IF(A32&gt;0,VLOOKUP(A32,seznam!$A$2:$C$129,2),"------")</f>
        <v>Flajšar Pavel</v>
      </c>
      <c r="D33" s="81"/>
      <c r="E33" s="81"/>
      <c r="F33" s="81"/>
      <c r="G33" s="129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AC19" sqref="AC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29" customWidth="1"/>
    <col min="15" max="15" width="18.6640625" style="129" customWidth="1"/>
    <col min="16" max="16" width="2.6640625" style="129" customWidth="1"/>
    <col min="17" max="17" width="18.6640625" style="129" customWidth="1"/>
    <col min="18" max="25" width="2.6640625" style="129" customWidth="1"/>
    <col min="26" max="16384" width="9.109375" style="129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 pavouk A'!C3</f>
        <v>Buček Matěj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Buček Matěj</v>
      </c>
      <c r="P2" s="56" t="s">
        <v>10</v>
      </c>
      <c r="Q2" s="10" t="str">
        <f>' pavouk A'!D8</f>
        <v>Hrubý Vojtěch</v>
      </c>
      <c r="R2" s="43" t="s">
        <v>237</v>
      </c>
      <c r="S2" s="44" t="s">
        <v>306</v>
      </c>
      <c r="T2" s="44" t="s">
        <v>295</v>
      </c>
      <c r="U2" s="44" t="s">
        <v>237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 pavouk A'!C7</f>
        <v>Gholamzadeh Ali</v>
      </c>
      <c r="C3" s="53" t="s">
        <v>10</v>
      </c>
      <c r="D3" s="11" t="str">
        <f>' pavouk A'!C9</f>
        <v>Hrubý Vojtěch</v>
      </c>
      <c r="E3" s="45" t="s">
        <v>289</v>
      </c>
      <c r="F3" s="42" t="s">
        <v>307</v>
      </c>
      <c r="G3" s="42" t="s">
        <v>297</v>
      </c>
      <c r="H3" s="42" t="s">
        <v>290</v>
      </c>
      <c r="I3" s="62" t="s">
        <v>297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Vyrůbalík Patrik</v>
      </c>
      <c r="P3" s="53" t="s">
        <v>10</v>
      </c>
      <c r="Q3" s="52" t="str">
        <f>' pavouk A'!D16</f>
        <v>Vokřínek Petr</v>
      </c>
      <c r="R3" s="45" t="s">
        <v>239</v>
      </c>
      <c r="S3" s="42" t="s">
        <v>297</v>
      </c>
      <c r="T3" s="42" t="s">
        <v>297</v>
      </c>
      <c r="U3" s="42" t="s">
        <v>302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A'!C11</f>
        <v>Vyrůbalík Patrik</v>
      </c>
      <c r="C4" s="53" t="s">
        <v>10</v>
      </c>
      <c r="D4" s="11" t="str">
        <f>' pavouk A'!C13</f>
        <v>Vozdek František</v>
      </c>
      <c r="E4" s="45" t="s">
        <v>291</v>
      </c>
      <c r="F4" s="42" t="s">
        <v>237</v>
      </c>
      <c r="G4" s="42" t="s">
        <v>311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Krištof Martin</v>
      </c>
      <c r="P4" s="53" t="s">
        <v>10</v>
      </c>
      <c r="Q4" s="11" t="str">
        <f>' pavouk A'!D24</f>
        <v>Bučková Eliška</v>
      </c>
      <c r="R4" s="45" t="s">
        <v>306</v>
      </c>
      <c r="S4" s="42" t="s">
        <v>305</v>
      </c>
      <c r="T4" s="42" t="s">
        <v>302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Vokřínek Petr</v>
      </c>
      <c r="E5" s="45"/>
      <c r="F5" s="42"/>
      <c r="G5" s="42"/>
      <c r="H5" s="42"/>
      <c r="I5" s="62"/>
      <c r="J5" s="60">
        <f t="shared" ref="J5:J6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Ratajský Martin</v>
      </c>
      <c r="P5" s="64" t="s">
        <v>10</v>
      </c>
      <c r="Q5" s="12" t="str">
        <f>' pavouk A'!D32</f>
        <v>Flajšar Pavel</v>
      </c>
      <c r="R5" s="46" t="s">
        <v>304</v>
      </c>
      <c r="S5" s="47" t="s">
        <v>303</v>
      </c>
      <c r="T5" s="47" t="s">
        <v>290</v>
      </c>
      <c r="U5" s="47" t="s">
        <v>290</v>
      </c>
      <c r="V5" s="65" t="s">
        <v>307</v>
      </c>
      <c r="W5" s="66">
        <f t="shared" si="3"/>
        <v>2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Krištof Martin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5: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61" t="s">
        <v>24</v>
      </c>
      <c r="O6" s="261"/>
      <c r="P6" s="261"/>
      <c r="Q6" s="261"/>
      <c r="R6" s="260"/>
      <c r="S6" s="260"/>
      <c r="T6" s="260"/>
      <c r="U6" s="260"/>
      <c r="V6" s="260"/>
      <c r="W6" s="260"/>
      <c r="X6" s="260"/>
      <c r="Y6" s="260"/>
    </row>
    <row r="7" spans="1:25">
      <c r="A7" s="57">
        <v>6</v>
      </c>
      <c r="B7" s="52" t="str">
        <f>' pavouk A'!C23</f>
        <v>Král Jakub</v>
      </c>
      <c r="C7" s="53" t="s">
        <v>10</v>
      </c>
      <c r="D7" s="11" t="str">
        <f>' pavouk A'!C25</f>
        <v>Bučková Eliška</v>
      </c>
      <c r="E7" s="45" t="s">
        <v>300</v>
      </c>
      <c r="F7" s="42" t="s">
        <v>289</v>
      </c>
      <c r="G7" s="42" t="s">
        <v>297</v>
      </c>
      <c r="H7" s="42" t="s">
        <v>307</v>
      </c>
      <c r="I7" s="62"/>
      <c r="J7" s="60">
        <f t="shared" si="1"/>
        <v>1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Buček Matěj</v>
      </c>
      <c r="P7" s="56" t="s">
        <v>10</v>
      </c>
      <c r="Q7" s="74" t="str">
        <f>' pavouk A'!E14</f>
        <v>Vokřínek Petr</v>
      </c>
      <c r="R7" s="71" t="s">
        <v>304</v>
      </c>
      <c r="S7" s="44" t="s">
        <v>293</v>
      </c>
      <c r="T7" s="44" t="s">
        <v>237</v>
      </c>
      <c r="U7" s="44" t="s">
        <v>237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>
      <c r="A8" s="57">
        <v>7</v>
      </c>
      <c r="B8" s="52" t="str">
        <f>' pavouk A'!C27</f>
        <v>Ratajský Martin</v>
      </c>
      <c r="C8" s="53" t="s">
        <v>10</v>
      </c>
      <c r="D8" s="11" t="str">
        <f>' pavouk A'!C29</f>
        <v>Cupák Jakub</v>
      </c>
      <c r="E8" s="45" t="s">
        <v>289</v>
      </c>
      <c r="F8" s="42" t="s">
        <v>289</v>
      </c>
      <c r="G8" s="42" t="s">
        <v>238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8">
        <v>2</v>
      </c>
      <c r="O8" s="63" t="str">
        <f>' pavouk A'!E22</f>
        <v>Bučková Eliška</v>
      </c>
      <c r="P8" s="64" t="s">
        <v>10</v>
      </c>
      <c r="Q8" s="76" t="str">
        <f>' pavouk A'!E30</f>
        <v>Flajšar Pavel</v>
      </c>
      <c r="R8" s="73" t="s">
        <v>291</v>
      </c>
      <c r="S8" s="47" t="s">
        <v>237</v>
      </c>
      <c r="T8" s="47" t="s">
        <v>237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Flajšar Pavel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61" t="s">
        <v>71</v>
      </c>
      <c r="O9" s="261"/>
      <c r="P9" s="261"/>
      <c r="Q9" s="261"/>
      <c r="R9" s="260"/>
      <c r="S9" s="260"/>
      <c r="T9" s="260"/>
      <c r="U9" s="260"/>
      <c r="V9" s="260"/>
      <c r="W9" s="260"/>
      <c r="X9" s="260"/>
      <c r="Y9" s="260"/>
    </row>
    <row r="10" spans="1:25" ht="13.8" thickBot="1">
      <c r="N10" s="109">
        <v>1</v>
      </c>
      <c r="O10" s="110" t="str">
        <f>' pavouk A'!F10</f>
        <v>Buček Matěj</v>
      </c>
      <c r="P10" s="111" t="s">
        <v>10</v>
      </c>
      <c r="Q10" s="112" t="str">
        <f>' pavouk A'!F26</f>
        <v>Bučková Eliška</v>
      </c>
      <c r="R10" s="113" t="s">
        <v>304</v>
      </c>
      <c r="S10" s="114" t="s">
        <v>294</v>
      </c>
      <c r="T10" s="114" t="s">
        <v>297</v>
      </c>
      <c r="U10" s="114" t="s">
        <v>240</v>
      </c>
      <c r="V10" s="115" t="s">
        <v>293</v>
      </c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G18" sqref="G18"/>
    </sheetView>
  </sheetViews>
  <sheetFormatPr defaultColWidth="9.109375" defaultRowHeight="13.2"/>
  <cols>
    <col min="1" max="1" width="4" style="2" customWidth="1"/>
    <col min="2" max="2" width="4.66406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29" customWidth="1"/>
    <col min="9" max="16384" width="9.109375" style="129"/>
  </cols>
  <sheetData>
    <row r="1" spans="1:8" ht="30.9" customHeight="1">
      <c r="A1" s="128"/>
      <c r="B1" s="252" t="s">
        <v>283</v>
      </c>
      <c r="C1" s="252"/>
      <c r="D1" s="252"/>
      <c r="E1" s="252"/>
      <c r="F1" s="252"/>
      <c r="G1" s="252"/>
    </row>
    <row r="2" spans="1:8" ht="12" customHeight="1">
      <c r="A2" s="254">
        <v>10</v>
      </c>
      <c r="B2" s="257">
        <v>1</v>
      </c>
      <c r="C2" s="79" t="str">
        <f>IF(A2&gt;0,VLOOKUP(A2,seznam!$A$2:$C$129,3),"------")</f>
        <v>KST LVA</v>
      </c>
      <c r="D2" s="80"/>
      <c r="E2" s="81"/>
      <c r="F2" s="258" t="str">
        <f>'1.st A+B'!Y2</f>
        <v>Mikulčice 24.4.2022</v>
      </c>
      <c r="G2" s="259"/>
    </row>
    <row r="3" spans="1:8" ht="12" customHeight="1">
      <c r="A3" s="255"/>
      <c r="B3" s="208"/>
      <c r="C3" s="99" t="str">
        <f>IF(A2&gt;0,VLOOKUP(A2,seznam!$A$2:$C$129,2),"------")</f>
        <v>Kopřivová Eliška</v>
      </c>
      <c r="D3" s="80"/>
      <c r="E3" s="81"/>
      <c r="F3" s="259"/>
      <c r="G3" s="259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54"/>
      <c r="B4" s="256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Kopřivová Eliška</v>
      </c>
      <c r="E4" s="81"/>
      <c r="F4" s="81"/>
      <c r="G4" s="81"/>
    </row>
    <row r="5" spans="1:8" ht="12" customHeight="1">
      <c r="A5" s="255"/>
      <c r="B5" s="256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54">
        <v>12</v>
      </c>
      <c r="B6" s="256">
        <v>3</v>
      </c>
      <c r="C6" s="79" t="str">
        <f>IF(A6&gt;0,VLOOKUP(A6,seznam!$A$2:$C$129,3),"------")</f>
        <v>MS Brno</v>
      </c>
      <c r="D6" s="81"/>
      <c r="E6" s="85" t="str">
        <f>IF('zap_útěcha A'!W2&gt;'zap_útěcha A'!Y2,'zap_útěcha A'!O2,IF('zap_útěcha A'!W2&lt;'zap_útěcha A'!Y2,'zap_útěcha A'!Q2," "))</f>
        <v>Navrátil Jan</v>
      </c>
      <c r="F6" s="81"/>
      <c r="G6" s="81"/>
    </row>
    <row r="7" spans="1:8" ht="12" customHeight="1">
      <c r="A7" s="255"/>
      <c r="B7" s="256"/>
      <c r="C7" s="99" t="str">
        <f>IF(A6&gt;0,VLOOKUP(A6,seznam!$A$2:$C$129,2),"------")</f>
        <v>Bednář Antonín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(6;-9;-7;9;4)</v>
      </c>
      <c r="F7" s="84"/>
      <c r="G7" s="81"/>
    </row>
    <row r="8" spans="1:8" ht="12" customHeight="1">
      <c r="A8" s="254">
        <v>34</v>
      </c>
      <c r="B8" s="256">
        <v>4</v>
      </c>
      <c r="C8" s="82" t="str">
        <f>IF(A8&gt;0,VLOOKUP(A8,seznam!$A$2:$C$129,3),"------")</f>
        <v>Slovan Hodonín</v>
      </c>
      <c r="D8" s="83" t="str">
        <f>IF('zap_útěcha A'!J3&gt;'zap_útěcha A'!L3,'zap_útěcha A'!B3,IF('zap_útěcha A'!J3&lt;'zap_útěcha A'!L3,'zap_útěcha A'!D3," "))</f>
        <v>Navrátil Jan</v>
      </c>
      <c r="E8" s="84"/>
      <c r="F8" s="84"/>
      <c r="G8" s="81"/>
    </row>
    <row r="9" spans="1:8" ht="12" customHeight="1">
      <c r="A9" s="255"/>
      <c r="B9" s="256"/>
      <c r="C9" s="100" t="str">
        <f>IF(A8&gt;0,VLOOKUP(A8,seznam!$A$2:$C$129,2),"------")</f>
        <v>Navrátil Jan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3:2   (-2;7;8;-13;10)</v>
      </c>
      <c r="E9" s="81"/>
      <c r="F9" s="84"/>
      <c r="G9" s="81"/>
    </row>
    <row r="10" spans="1:8" ht="12" customHeight="1">
      <c r="A10" s="254">
        <v>21</v>
      </c>
      <c r="B10" s="256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A'!W7&gt;'zap_útěcha A'!Y7,'zap_útěcha A'!O7,IF('zap_útěcha A'!W7&lt;'zap_útěcha A'!Y7,'zap_útěcha A'!Q7," "))</f>
        <v>Štěpánek Adam</v>
      </c>
      <c r="G10" s="81"/>
    </row>
    <row r="11" spans="1:8" ht="12" customHeight="1">
      <c r="A11" s="255"/>
      <c r="B11" s="256"/>
      <c r="C11" s="99" t="str">
        <f>IF(A10&gt;0,VLOOKUP(A10,seznam!$A$2:$C$129,2),"------")</f>
        <v>Macánek Martin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(8;10;13;;)</v>
      </c>
      <c r="G11" s="84"/>
    </row>
    <row r="12" spans="1:8" ht="12" customHeight="1">
      <c r="A12" s="254">
        <v>19</v>
      </c>
      <c r="B12" s="256">
        <v>6</v>
      </c>
      <c r="C12" s="82" t="str">
        <f>IF(A12&gt;0,VLOOKUP(A12,seznam!$A$2:$C$129,3),"------")</f>
        <v>KST LVA</v>
      </c>
      <c r="D12" s="83" t="str">
        <f>IF('zap_útěcha A'!J4&gt;'zap_útěcha A'!L4,'zap_útěcha A'!B4,IF('zap_útěcha A'!J4&lt;'zap_útěcha A'!L4,'zap_útěcha A'!D4," "))</f>
        <v>Štěpánek Adam</v>
      </c>
      <c r="E12" s="81"/>
      <c r="F12" s="84"/>
      <c r="G12" s="84"/>
    </row>
    <row r="13" spans="1:8" ht="12" customHeight="1">
      <c r="A13" s="255"/>
      <c r="B13" s="256"/>
      <c r="C13" s="100" t="str">
        <f>IF(A12&gt;0,VLOOKUP(A12,seznam!$A$2:$C$129,2),"------")</f>
        <v>Štěpánek Adam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(12;-7;-5;3;11)</v>
      </c>
      <c r="E13" s="84"/>
      <c r="F13" s="84"/>
      <c r="G13" s="84"/>
    </row>
    <row r="14" spans="1:8" ht="12" customHeight="1">
      <c r="A14" s="254"/>
      <c r="B14" s="256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Štěpánek Adam</v>
      </c>
      <c r="F14" s="84"/>
      <c r="G14" s="84"/>
    </row>
    <row r="15" spans="1:8" ht="12" customHeight="1">
      <c r="A15" s="255"/>
      <c r="B15" s="256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(7;-5;-7;9;7)</v>
      </c>
      <c r="F15" s="81"/>
      <c r="G15" s="84"/>
    </row>
    <row r="16" spans="1:8" ht="12" customHeight="1">
      <c r="A16" s="254">
        <v>20</v>
      </c>
      <c r="B16" s="256">
        <v>8</v>
      </c>
      <c r="C16" s="82" t="str">
        <f>IF(A16&gt;0,VLOOKUP(A16,seznam!$A$2:$C$129,3),"------")</f>
        <v>KST Vyškov</v>
      </c>
      <c r="D16" s="83" t="str">
        <f>IF('zap_útěcha A'!J5&gt;'zap_útěcha A'!L5,'zap_útěcha A'!B5,IF('zap_útěcha A'!J5&lt;'zap_útěcha A'!L5,'zap_útěcha A'!D5," "))</f>
        <v>Zaoral Milan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Zaoral Milan</v>
      </c>
      <c r="D17" s="81"/>
      <c r="E17" s="81"/>
      <c r="F17" s="81"/>
      <c r="G17" s="84"/>
    </row>
    <row r="18" spans="1:7" ht="12" customHeight="1">
      <c r="A18" s="254">
        <v>18</v>
      </c>
      <c r="B18" s="256">
        <v>9</v>
      </c>
      <c r="C18" s="79" t="str">
        <f>IF(A18&gt;0,VLOOKUP(A18,seznam!$A$2:$C$129,3),"------")</f>
        <v>Agrotec Hustopeče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Topinka Ondřej</v>
      </c>
    </row>
    <row r="19" spans="1:7" ht="12" customHeight="1">
      <c r="A19" s="255"/>
      <c r="B19" s="256"/>
      <c r="C19" s="99" t="str">
        <f>IF(A18&gt;0,VLOOKUP(A18,seznam!$A$2:$C$129,2),"------")</f>
        <v>Sedláček Jakub</v>
      </c>
      <c r="D19" s="80"/>
      <c r="E19" s="81"/>
      <c r="F19" s="88"/>
      <c r="G19" s="129"/>
    </row>
    <row r="20" spans="1:7" ht="12" customHeight="1">
      <c r="A20" s="254"/>
      <c r="B20" s="256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Sedláček Jakub</v>
      </c>
      <c r="E20" s="81"/>
      <c r="F20" s="88"/>
      <c r="G20" s="129"/>
    </row>
    <row r="21" spans="1:7" ht="12" customHeight="1">
      <c r="A21" s="255"/>
      <c r="B21" s="256"/>
      <c r="C21" s="100" t="str">
        <f>IF(A20&gt;0,VLOOKUP(A20,seznam!$A$2:$C$129,2),"------")</f>
        <v>------</v>
      </c>
      <c r="D21" s="81"/>
      <c r="E21" s="84"/>
      <c r="F21" s="88"/>
      <c r="G21" s="129"/>
    </row>
    <row r="22" spans="1:7" ht="12" customHeight="1">
      <c r="A22" s="254">
        <v>17</v>
      </c>
      <c r="B22" s="256">
        <v>11</v>
      </c>
      <c r="C22" s="79" t="str">
        <f>IF(A22&gt;0,VLOOKUP(A22,seznam!$A$2:$C$129,3),"------")</f>
        <v>MS Brno</v>
      </c>
      <c r="D22" s="80"/>
      <c r="E22" s="85" t="str">
        <f>IF('zap_útěcha A'!W4&gt;'zap_útěcha A'!Y4,'zap_útěcha A'!O4,IF('zap_útěcha A'!W4&lt;'zap_útěcha A'!Y4,'zap_útěcha A'!Q4," "))</f>
        <v>Sedláček Jakub</v>
      </c>
      <c r="F22" s="88"/>
      <c r="G22" s="129"/>
    </row>
    <row r="23" spans="1:7" ht="12" customHeight="1">
      <c r="A23" s="255"/>
      <c r="B23" s="256"/>
      <c r="C23" s="99" t="str">
        <f>IF(A22&gt;0,VLOOKUP(A22,seznam!$A$2:$C$129,2),"------")</f>
        <v>Oleksíková Lucie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(5;11;3;;)</v>
      </c>
      <c r="F23" s="87"/>
      <c r="G23" s="129"/>
    </row>
    <row r="24" spans="1:7" ht="12" customHeight="1">
      <c r="A24" s="254">
        <v>36</v>
      </c>
      <c r="B24" s="256">
        <v>12</v>
      </c>
      <c r="C24" s="82" t="str">
        <f>IF(A24&gt;0,VLOOKUP(A24,seznam!$A$2:$C$129,3),"------")</f>
        <v>Slovan Hodonín</v>
      </c>
      <c r="D24" s="83" t="str">
        <f>IF('zap_útěcha A'!J7&gt;'zap_útěcha A'!L7,'zap_útěcha A'!B7,IF('zap_útěcha A'!J7&lt;'zap_útěcha A'!L7,'zap_útěcha A'!D7," "))</f>
        <v>Šrůtka Vojtěch</v>
      </c>
      <c r="E24" s="84"/>
      <c r="F24" s="87"/>
      <c r="G24" s="129"/>
    </row>
    <row r="25" spans="1:7" ht="12" customHeight="1">
      <c r="A25" s="255"/>
      <c r="B25" s="256"/>
      <c r="C25" s="100" t="str">
        <f>IF(A24&gt;0,VLOOKUP(A24,seznam!$A$2:$C$129,2),"------")</f>
        <v>Šrůtka Vojtěch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(8;5;-10;5;)</v>
      </c>
      <c r="E25" s="81"/>
      <c r="F25" s="87"/>
      <c r="G25" s="129"/>
    </row>
    <row r="26" spans="1:7" ht="12" customHeight="1">
      <c r="A26" s="254">
        <v>15</v>
      </c>
      <c r="B26" s="256">
        <v>13</v>
      </c>
      <c r="C26" s="79" t="str">
        <f>IF(A26&gt;0,VLOOKUP(A26,seznam!$A$2:$C$129,3),"------")</f>
        <v>Sokol Brno I</v>
      </c>
      <c r="D26" s="80"/>
      <c r="E26" s="81"/>
      <c r="F26" s="90" t="str">
        <f>IF('zap_útěcha A'!W8&gt;'zap_útěcha A'!Y8,'zap_útěcha A'!O8,IF('zap_útěcha A'!W8&lt;'zap_útěcha A'!Y8,'zap_útěcha A'!Q8," "))</f>
        <v>Topinka Ondřej</v>
      </c>
      <c r="G26" s="129"/>
    </row>
    <row r="27" spans="1:7" ht="12" customHeight="1">
      <c r="A27" s="255"/>
      <c r="B27" s="256"/>
      <c r="C27" s="99" t="str">
        <f>IF(A26&gt;0,VLOOKUP(A26,seznam!$A$2:$C$129,2),"------")</f>
        <v>Daněk Vítězslav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(5;8;7;;)</v>
      </c>
      <c r="G27" s="129"/>
    </row>
    <row r="28" spans="1:7" ht="12" customHeight="1">
      <c r="A28" s="254">
        <v>16</v>
      </c>
      <c r="B28" s="256">
        <v>14</v>
      </c>
      <c r="C28" s="82" t="str">
        <f>IF(A28&gt;0,VLOOKUP(A28,seznam!$A$2:$C$129,3),"------")</f>
        <v>Agrotec Hustopeče</v>
      </c>
      <c r="D28" s="83" t="str">
        <f>IF('zap_útěcha A'!J8&gt;'zap_útěcha A'!L8,'zap_útěcha A'!B8,IF('zap_útěcha A'!J8&lt;'zap_útěcha A'!L8,'zap_útěcha A'!D8," "))</f>
        <v>Topinka Ondřej</v>
      </c>
      <c r="E28" s="81"/>
      <c r="F28" s="84"/>
      <c r="G28" s="129"/>
    </row>
    <row r="29" spans="1:7" ht="12" customHeight="1">
      <c r="A29" s="255"/>
      <c r="B29" s="256"/>
      <c r="C29" s="100" t="str">
        <f>IF(A28&gt;0,VLOOKUP(A28,seznam!$A$2:$C$129,2),"------")</f>
        <v>Topinka Ondřej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(6;-11;4;5;)</v>
      </c>
      <c r="E29" s="84"/>
      <c r="F29" s="84"/>
      <c r="G29" s="129"/>
    </row>
    <row r="30" spans="1:7" ht="12" customHeight="1">
      <c r="A30" s="254"/>
      <c r="B30" s="256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Topinka Ondřej</v>
      </c>
      <c r="F30" s="84"/>
      <c r="G30" s="129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(-10;5;6;-12;3)</v>
      </c>
      <c r="F31" s="81"/>
      <c r="G31" s="129"/>
    </row>
    <row r="32" spans="1:7" ht="12" customHeight="1">
      <c r="A32" s="254">
        <v>14</v>
      </c>
      <c r="B32" s="256">
        <v>16</v>
      </c>
      <c r="C32" s="82" t="str">
        <f>IF(A32&gt;0,VLOOKUP(A32,seznam!$A$2:$C$129,3),"------")</f>
        <v>MS Brno</v>
      </c>
      <c r="D32" s="83" t="str">
        <f>IF('zap_útěcha A'!J9&gt;'zap_útěcha A'!L9,'zap_útěcha A'!B9,IF('zap_útěcha A'!J9&lt;'zap_útěcha A'!L9,'zap_útěcha A'!D9," "))</f>
        <v>Vokřínek Tomáš</v>
      </c>
      <c r="E32" s="84"/>
      <c r="F32" s="81"/>
      <c r="G32" s="129"/>
    </row>
    <row r="33" spans="1:7" ht="12" customHeight="1">
      <c r="A33" s="255"/>
      <c r="B33" s="256"/>
      <c r="C33" s="100" t="str">
        <f>IF(A32&gt;0,VLOOKUP(A32,seznam!$A$2:$C$129,2),"------")</f>
        <v>Vokřínek Tomáš</v>
      </c>
      <c r="D33" s="81"/>
      <c r="E33" s="81"/>
      <c r="F33" s="81"/>
      <c r="G33" s="129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AE19" sqref="AE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29" customWidth="1"/>
    <col min="15" max="15" width="18.6640625" style="129" customWidth="1"/>
    <col min="16" max="16" width="2.6640625" style="129" customWidth="1"/>
    <col min="17" max="17" width="18.6640625" style="129" customWidth="1"/>
    <col min="18" max="25" width="2.6640625" style="129" customWidth="1"/>
    <col min="26" max="16384" width="9.109375" style="129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 útěcha A'!C3</f>
        <v>Kopřivová Eliška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Kopřivová Eliška</v>
      </c>
      <c r="P2" s="56" t="s">
        <v>10</v>
      </c>
      <c r="Q2" s="10" t="str">
        <f>' útěcha A'!D8</f>
        <v>Navrátil Jan</v>
      </c>
      <c r="R2" s="43" t="s">
        <v>303</v>
      </c>
      <c r="S2" s="44" t="s">
        <v>293</v>
      </c>
      <c r="T2" s="44" t="s">
        <v>237</v>
      </c>
      <c r="U2" s="44" t="s">
        <v>297</v>
      </c>
      <c r="V2" s="61" t="s">
        <v>299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útěcha A'!C7</f>
        <v>Bednář Antonín</v>
      </c>
      <c r="C3" s="53" t="s">
        <v>10</v>
      </c>
      <c r="D3" s="11" t="str">
        <f>' útěcha A'!C9</f>
        <v>Navrátil Jan</v>
      </c>
      <c r="E3" s="45" t="s">
        <v>295</v>
      </c>
      <c r="F3" s="42" t="s">
        <v>302</v>
      </c>
      <c r="G3" s="42" t="s">
        <v>304</v>
      </c>
      <c r="H3" s="42" t="s">
        <v>241</v>
      </c>
      <c r="I3" s="62" t="s">
        <v>307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Štěpánek Adam</v>
      </c>
      <c r="P3" s="53" t="s">
        <v>10</v>
      </c>
      <c r="Q3" s="52" t="str">
        <f>' útěcha A'!D16</f>
        <v>Zaoral Milan</v>
      </c>
      <c r="R3" s="45" t="s">
        <v>237</v>
      </c>
      <c r="S3" s="42" t="s">
        <v>306</v>
      </c>
      <c r="T3" s="42" t="s">
        <v>302</v>
      </c>
      <c r="U3" s="42" t="s">
        <v>293</v>
      </c>
      <c r="V3" s="62" t="s">
        <v>237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útěcha A'!C11</f>
        <v>Macánek Martin</v>
      </c>
      <c r="C4" s="53" t="s">
        <v>10</v>
      </c>
      <c r="D4" s="11" t="str">
        <f>' útěcha A'!C13</f>
        <v>Štěpánek Adam</v>
      </c>
      <c r="E4" s="45" t="s">
        <v>298</v>
      </c>
      <c r="F4" s="42" t="s">
        <v>237</v>
      </c>
      <c r="G4" s="42" t="s">
        <v>290</v>
      </c>
      <c r="H4" s="42" t="s">
        <v>300</v>
      </c>
      <c r="I4" s="62" t="s">
        <v>308</v>
      </c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Sedláček Jakub</v>
      </c>
      <c r="P4" s="53" t="s">
        <v>10</v>
      </c>
      <c r="Q4" s="11" t="str">
        <f>' útěcha A'!D24</f>
        <v>Šrůtka Vojtěch</v>
      </c>
      <c r="R4" s="45" t="s">
        <v>290</v>
      </c>
      <c r="S4" s="42" t="s">
        <v>239</v>
      </c>
      <c r="T4" s="42" t="s">
        <v>292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Zaoral Milan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Topinka Ondřej</v>
      </c>
      <c r="P5" s="64" t="s">
        <v>10</v>
      </c>
      <c r="Q5" s="12" t="str">
        <f>' útěcha A'!D32</f>
        <v>Vokřínek Tomáš</v>
      </c>
      <c r="R5" s="46" t="s">
        <v>307</v>
      </c>
      <c r="S5" s="47" t="s">
        <v>290</v>
      </c>
      <c r="T5" s="47" t="s">
        <v>291</v>
      </c>
      <c r="U5" s="47" t="s">
        <v>298</v>
      </c>
      <c r="V5" s="65" t="s">
        <v>292</v>
      </c>
      <c r="W5" s="66">
        <f t="shared" si="2"/>
        <v>3</v>
      </c>
      <c r="X5" s="29" t="s">
        <v>7</v>
      </c>
      <c r="Y5" s="30">
        <f t="shared" si="3"/>
        <v>2</v>
      </c>
    </row>
    <row r="6" spans="1:25" ht="13.8" thickBot="1">
      <c r="A6" s="57">
        <v>5</v>
      </c>
      <c r="B6" s="52" t="str">
        <f>' útěcha A'!C19</f>
        <v>Sedláček Jakub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61" t="s">
        <v>24</v>
      </c>
      <c r="O6" s="261"/>
      <c r="P6" s="261"/>
      <c r="Q6" s="261"/>
      <c r="R6" s="260"/>
      <c r="S6" s="260"/>
      <c r="T6" s="260"/>
      <c r="U6" s="260"/>
      <c r="V6" s="260"/>
      <c r="W6" s="260"/>
      <c r="X6" s="260"/>
      <c r="Y6" s="260"/>
    </row>
    <row r="7" spans="1:25">
      <c r="A7" s="57">
        <v>6</v>
      </c>
      <c r="B7" s="52" t="str">
        <f>' útěcha A'!C23</f>
        <v>Oleksíková Lucie</v>
      </c>
      <c r="C7" s="53" t="s">
        <v>10</v>
      </c>
      <c r="D7" s="11" t="str">
        <f>' útěcha A'!C25</f>
        <v>Šrůtka Vojtěch</v>
      </c>
      <c r="E7" s="45" t="s">
        <v>304</v>
      </c>
      <c r="F7" s="42" t="s">
        <v>306</v>
      </c>
      <c r="G7" s="42" t="s">
        <v>294</v>
      </c>
      <c r="H7" s="42" t="s">
        <v>306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Navrátil Jan</v>
      </c>
      <c r="P7" s="56" t="s">
        <v>10</v>
      </c>
      <c r="Q7" s="74" t="str">
        <f>' útěcha A'!E14</f>
        <v>Štěpánek Adam</v>
      </c>
      <c r="R7" s="71" t="s">
        <v>304</v>
      </c>
      <c r="S7" s="44" t="s">
        <v>307</v>
      </c>
      <c r="T7" s="44" t="s">
        <v>310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>
      <c r="A8" s="57">
        <v>7</v>
      </c>
      <c r="B8" s="52" t="str">
        <f>' útěcha A'!C27</f>
        <v>Daněk Vítězslav</v>
      </c>
      <c r="C8" s="53" t="s">
        <v>10</v>
      </c>
      <c r="D8" s="11" t="str">
        <f>' útěcha A'!C29</f>
        <v>Topinka Ondřej</v>
      </c>
      <c r="E8" s="45" t="s">
        <v>303</v>
      </c>
      <c r="F8" s="42" t="s">
        <v>239</v>
      </c>
      <c r="G8" s="42" t="s">
        <v>299</v>
      </c>
      <c r="H8" s="42" t="s">
        <v>306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Sedláček Jakub</v>
      </c>
      <c r="P8" s="64" t="s">
        <v>10</v>
      </c>
      <c r="Q8" s="76" t="str">
        <f>' útěcha A'!E30</f>
        <v>Topinka Ondřej</v>
      </c>
      <c r="R8" s="73" t="s">
        <v>306</v>
      </c>
      <c r="S8" s="47" t="s">
        <v>304</v>
      </c>
      <c r="T8" s="47" t="s">
        <v>302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Vokřínek Tomáš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61" t="s">
        <v>71</v>
      </c>
      <c r="O9" s="261"/>
      <c r="P9" s="261"/>
      <c r="Q9" s="261"/>
      <c r="R9" s="260"/>
      <c r="S9" s="260"/>
      <c r="T9" s="260"/>
      <c r="U9" s="260"/>
      <c r="V9" s="260"/>
      <c r="W9" s="260"/>
      <c r="X9" s="260"/>
      <c r="Y9" s="260"/>
    </row>
    <row r="10" spans="1:25" ht="13.8" thickBot="1">
      <c r="N10" s="109">
        <v>1</v>
      </c>
      <c r="O10" s="110" t="str">
        <f>' útěcha A'!F10</f>
        <v>Štěpánek Adam</v>
      </c>
      <c r="P10" s="111" t="s">
        <v>10</v>
      </c>
      <c r="Q10" s="112" t="str">
        <f>' útěcha A'!F26</f>
        <v>Topinka Ondřej</v>
      </c>
      <c r="R10" s="113" t="s">
        <v>305</v>
      </c>
      <c r="S10" s="114" t="s">
        <v>300</v>
      </c>
      <c r="T10" s="114" t="s">
        <v>303</v>
      </c>
      <c r="U10" s="114"/>
      <c r="V10" s="115"/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K23" sqref="K23"/>
    </sheetView>
  </sheetViews>
  <sheetFormatPr defaultRowHeight="13.2"/>
  <cols>
    <col min="1" max="1" width="3.77734375" style="2" customWidth="1"/>
    <col min="2" max="2" width="4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28"/>
      <c r="B1" s="252" t="s">
        <v>285</v>
      </c>
      <c r="C1" s="252"/>
      <c r="D1" s="252"/>
      <c r="E1" s="252"/>
      <c r="F1" s="252"/>
      <c r="G1" s="252"/>
    </row>
    <row r="2" spans="1:9" ht="12" customHeight="1">
      <c r="A2" s="254">
        <v>28</v>
      </c>
      <c r="B2" s="257">
        <v>1</v>
      </c>
      <c r="C2" s="79" t="str">
        <f>IF(A2&gt;0,VLOOKUP(A2,seznam!$A$2:$C$129,3),"------")</f>
        <v>TJ Mikulčice</v>
      </c>
      <c r="D2" s="80"/>
      <c r="E2" s="81"/>
      <c r="F2" s="258" t="str">
        <f>'1.st A+B'!Y2</f>
        <v>Mikulčice 24.4.2022</v>
      </c>
      <c r="G2" s="259"/>
    </row>
    <row r="3" spans="1:9" ht="12" customHeight="1">
      <c r="A3" s="255"/>
      <c r="B3" s="208"/>
      <c r="C3" s="99" t="str">
        <f>IF(A2&gt;0,VLOOKUP(A2,seznam!$A$2:$C$129,2),"------")</f>
        <v>Veselý Šimon</v>
      </c>
      <c r="D3" s="80"/>
      <c r="E3" s="81"/>
      <c r="F3" s="259"/>
      <c r="G3" s="259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54"/>
      <c r="B4" s="256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Veselý Šimon</v>
      </c>
      <c r="E4" s="81"/>
      <c r="F4" s="81"/>
      <c r="G4" s="81"/>
    </row>
    <row r="5" spans="1:9" ht="12" customHeight="1">
      <c r="A5" s="255"/>
      <c r="B5" s="256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54">
        <v>25</v>
      </c>
      <c r="B6" s="256">
        <v>3</v>
      </c>
      <c r="C6" s="79" t="str">
        <f>IF(A6&gt;0,VLOOKUP(A6,seznam!$A$2:$C$129,3),"------")</f>
        <v>KST Blansko</v>
      </c>
      <c r="D6" s="81"/>
      <c r="E6" s="85" t="str">
        <f>IF('zap_pav B'!W2&gt;'zap_pav B'!Y2,'zap_pav B'!O2,IF('zap_pav B'!W2&lt;'zap_pav B'!Y2,'zap_pav B'!Q2," "))</f>
        <v>Veselý Šimon</v>
      </c>
      <c r="F6" s="81"/>
      <c r="G6" s="81"/>
    </row>
    <row r="7" spans="1:9" ht="12" customHeight="1">
      <c r="A7" s="255"/>
      <c r="B7" s="256"/>
      <c r="C7" s="99" t="str">
        <f>IF(A6&gt;0,VLOOKUP(A6,seznam!$A$2:$C$129,2),"------")</f>
        <v>Švarc Robert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(9;7;5;;)</v>
      </c>
      <c r="F7" s="84"/>
      <c r="G7" s="81"/>
    </row>
    <row r="8" spans="1:9" ht="12" customHeight="1">
      <c r="A8" s="254">
        <v>51</v>
      </c>
      <c r="B8" s="256">
        <v>4</v>
      </c>
      <c r="C8" s="82" t="str">
        <f>IF(A8&gt;0,VLOOKUP(A8,seznam!$A$2:$C$129,3),"------")</f>
        <v>KST Olomouc</v>
      </c>
      <c r="D8" s="83" t="str">
        <f>IF('zap_pav B'!J3&gt;'zap_pav B'!L3,'zap_pav B'!B3,IF('zap_pav B'!J3&lt;'zap_pav B'!L3,'zap_pav B'!D3," "))</f>
        <v>Dusík Jakub</v>
      </c>
      <c r="E8" s="84"/>
      <c r="F8" s="84"/>
      <c r="G8" s="81"/>
    </row>
    <row r="9" spans="1:9" ht="12" customHeight="1">
      <c r="A9" s="255"/>
      <c r="B9" s="256"/>
      <c r="C9" s="100" t="str">
        <f>IF(A8&gt;0,VLOOKUP(A8,seznam!$A$2:$C$129,2),"------")</f>
        <v>Dusík Jakub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(9;-9;-11;7;4)</v>
      </c>
      <c r="E9" s="81"/>
      <c r="F9" s="84"/>
      <c r="G9" s="81"/>
    </row>
    <row r="10" spans="1:9" ht="12" customHeight="1">
      <c r="A10" s="254">
        <v>49</v>
      </c>
      <c r="B10" s="256">
        <v>5</v>
      </c>
      <c r="C10" s="79" t="str">
        <f>IF(A10&gt;0,VLOOKUP(A10,seznam!$A$2:$C$129,3),"------")</f>
        <v>KST Vyškov</v>
      </c>
      <c r="D10" s="80"/>
      <c r="E10" s="81"/>
      <c r="F10" s="85" t="str">
        <f>IF('zap_pav B'!W11&gt;'zap_pav B'!Y11,'zap_pav B'!O11,IF('zap_pav B'!W11&lt;'zap_pav B'!Y11,'zap_pav B'!Q11," "))</f>
        <v>Veselý Šimon</v>
      </c>
      <c r="G10" s="81"/>
    </row>
    <row r="11" spans="1:9" ht="12" customHeight="1">
      <c r="A11" s="255"/>
      <c r="B11" s="256"/>
      <c r="C11" s="99" t="str">
        <f>IF(A10&gt;0,VLOOKUP(A10,seznam!$A$2:$C$129,2),"------")</f>
        <v>Mrázová Monika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(5;2;7;;)</v>
      </c>
      <c r="G11" s="84"/>
    </row>
    <row r="12" spans="1:9" ht="12" customHeight="1">
      <c r="A12" s="254">
        <v>27</v>
      </c>
      <c r="B12" s="256">
        <v>6</v>
      </c>
      <c r="C12" s="82" t="str">
        <f>IF(A12&gt;0,VLOOKUP(A12,seznam!$A$2:$C$129,3),"------")</f>
        <v>KST Blansko</v>
      </c>
      <c r="D12" s="83" t="str">
        <f>IF('zap_pav B'!J4&gt;'zap_pav B'!L4,'zap_pav B'!B4,IF('zap_pav B'!J4&lt;'zap_pav B'!L4,'zap_pav B'!D4," "))</f>
        <v>Mrázová Monika</v>
      </c>
      <c r="E12" s="81"/>
      <c r="F12" s="84"/>
      <c r="G12" s="84"/>
    </row>
    <row r="13" spans="1:9" ht="12" customHeight="1">
      <c r="A13" s="255"/>
      <c r="B13" s="256"/>
      <c r="C13" s="100" t="str">
        <f>IF(A12&gt;0,VLOOKUP(A12,seznam!$A$2:$C$129,2),"------")</f>
        <v>Fousková Jarmila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(3;-11;6;-8;7)</v>
      </c>
      <c r="E13" s="84"/>
      <c r="F13" s="84"/>
      <c r="G13" s="84"/>
    </row>
    <row r="14" spans="1:9" ht="12" customHeight="1">
      <c r="A14" s="254">
        <v>24</v>
      </c>
      <c r="B14" s="256">
        <v>7</v>
      </c>
      <c r="C14" s="79" t="str">
        <f>IF(A14&gt;0,VLOOKUP(A14,seznam!$A$2:$C$129,3),"------")</f>
        <v>Agrotec Hustopeče</v>
      </c>
      <c r="D14" s="80"/>
      <c r="E14" s="85" t="str">
        <f>IF('zap_pav B'!W3&gt;'zap_pav B'!Y3,'zap_pav B'!O3,IF('zap_pav B'!W3&lt;'zap_pav B'!Y3,'zap_pav B'!Q3," "))</f>
        <v>Varmuža Hubert</v>
      </c>
      <c r="F14" s="84"/>
      <c r="G14" s="84"/>
    </row>
    <row r="15" spans="1:9" ht="12" customHeight="1">
      <c r="A15" s="255"/>
      <c r="B15" s="256"/>
      <c r="C15" s="99" t="str">
        <f>IF(A14&gt;0,VLOOKUP(A14,seznam!$A$2:$C$129,2),"------")</f>
        <v>Topinka Vojtěch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(7;8;3;;)</v>
      </c>
      <c r="F15" s="81"/>
      <c r="G15" s="84"/>
    </row>
    <row r="16" spans="1:9" ht="12" customHeight="1">
      <c r="A16" s="254">
        <v>37</v>
      </c>
      <c r="B16" s="256">
        <v>8</v>
      </c>
      <c r="C16" s="82" t="str">
        <f>IF(A16&gt;0,VLOOKUP(A16,seznam!$A$2:$C$129,3),"------")</f>
        <v>SKST Hodonín</v>
      </c>
      <c r="D16" s="83" t="str">
        <f>IF('zap_pav B'!J5&gt;'zap_pav B'!L5,'zap_pav B'!B5,IF('zap_pav B'!J5&lt;'zap_pav B'!L5,'zap_pav B'!D5," "))</f>
        <v>Varmuža Hubert</v>
      </c>
      <c r="E16" s="84"/>
      <c r="F16" s="81"/>
      <c r="G16" s="84"/>
    </row>
    <row r="17" spans="1:7" ht="12" customHeight="1">
      <c r="A17" s="255"/>
      <c r="B17" s="256"/>
      <c r="C17" s="100" t="str">
        <f>IF(A16&gt;0,VLOOKUP(A16,seznam!$A$2:$C$129,2),"------")</f>
        <v>Varmuža Hubert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(11;-5;5;8;)</v>
      </c>
      <c r="E17" s="81"/>
      <c r="F17" s="81"/>
      <c r="G17" s="84"/>
    </row>
    <row r="18" spans="1:7" ht="12" customHeight="1">
      <c r="A18" s="254">
        <v>33</v>
      </c>
      <c r="B18" s="256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B'!W16&gt;'zap_pav B'!Y16,'zap_pav B'!O16,IF('zap_pav B'!W16&lt;'zap_pav B'!Y16,'zap_pav B'!Q16," "))</f>
        <v>Veselý Šimon</v>
      </c>
    </row>
    <row r="19" spans="1:7" ht="12" customHeight="1">
      <c r="A19" s="255"/>
      <c r="B19" s="256"/>
      <c r="C19" s="99" t="str">
        <f>IF(A18&gt;0,VLOOKUP(A18,seznam!$A$2:$C$129,2),"------")</f>
        <v>Gertner Tomáš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(-7;5;11;9;)</v>
      </c>
    </row>
    <row r="20" spans="1:7" ht="12" customHeight="1">
      <c r="A20" s="254">
        <v>45</v>
      </c>
      <c r="B20" s="256">
        <v>10</v>
      </c>
      <c r="C20" s="82" t="str">
        <f>IF(A20&gt;0,VLOOKUP(A20,seznam!$A$2:$C$129,3),"------")</f>
        <v>Slovan Hodonín</v>
      </c>
      <c r="D20" s="83" t="str">
        <f>IF('zap_pav B'!J6&gt;'zap_pav B'!L6,'zap_pav B'!B6,IF('zap_pav B'!J6&lt;'zap_pav B'!L6,'zap_pav B'!D6," "))</f>
        <v>Gertner Tomáš</v>
      </c>
      <c r="E20" s="81"/>
      <c r="F20" s="81"/>
      <c r="G20" s="87"/>
    </row>
    <row r="21" spans="1:7" ht="12" customHeight="1">
      <c r="A21" s="255"/>
      <c r="B21" s="256"/>
      <c r="C21" s="100" t="str">
        <f>IF(A20&gt;0,VLOOKUP(A20,seznam!$A$2:$C$129,2),"------")</f>
        <v>Štipčák Zdeněk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3:2   (6;-12;-6;6;7)</v>
      </c>
      <c r="E21" s="84"/>
      <c r="F21" s="81"/>
      <c r="G21" s="87"/>
    </row>
    <row r="22" spans="1:7" ht="12" customHeight="1">
      <c r="A22" s="254">
        <v>41</v>
      </c>
      <c r="B22" s="256">
        <v>11</v>
      </c>
      <c r="C22" s="79" t="str">
        <f>IF(A22&gt;0,VLOOKUP(A22,seznam!$A$2:$C$129,3),"------")</f>
        <v>TJ Mikulčice</v>
      </c>
      <c r="D22" s="80"/>
      <c r="E22" s="85" t="str">
        <f>IF('zap_pav B'!W4&gt;'zap_pav B'!Y4,'zap_pav B'!O4,IF('zap_pav B'!W4&lt;'zap_pav B'!Y4,'zap_pav B'!Q4," "))</f>
        <v>Barták Lukáš</v>
      </c>
      <c r="F22" s="81"/>
      <c r="G22" s="87"/>
    </row>
    <row r="23" spans="1:7" ht="12" customHeight="1">
      <c r="A23" s="255"/>
      <c r="B23" s="256"/>
      <c r="C23" s="99" t="str">
        <f>IF(A22&gt;0,VLOOKUP(A22,seznam!$A$2:$C$129,2),"------")</f>
        <v>Kotásková Julie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(7;-9;7;-4;7)</v>
      </c>
      <c r="F23" s="84"/>
      <c r="G23" s="87"/>
    </row>
    <row r="24" spans="1:7" ht="12" customHeight="1">
      <c r="A24" s="254">
        <v>39</v>
      </c>
      <c r="B24" s="256">
        <v>12</v>
      </c>
      <c r="C24" s="82" t="str">
        <f>IF(A24&gt;0,VLOOKUP(A24,seznam!$A$2:$C$129,3),"------")</f>
        <v>KST Kunštát</v>
      </c>
      <c r="D24" s="83" t="str">
        <f>IF('zap_pav B'!J7&gt;'zap_pav B'!L7,'zap_pav B'!B7,IF('zap_pav B'!J7&lt;'zap_pav B'!L7,'zap_pav B'!D7," "))</f>
        <v>Barták Lukáš</v>
      </c>
      <c r="E24" s="84"/>
      <c r="F24" s="84"/>
      <c r="G24" s="87"/>
    </row>
    <row r="25" spans="1:7" ht="12" customHeight="1">
      <c r="A25" s="255"/>
      <c r="B25" s="256"/>
      <c r="C25" s="100" t="str">
        <f>IF(A24&gt;0,VLOOKUP(A24,seznam!$A$2:$C$129,2),"------")</f>
        <v>Barták Lukáš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(5;7;-9;6;)</v>
      </c>
      <c r="E25" s="81"/>
      <c r="F25" s="84"/>
      <c r="G25" s="87"/>
    </row>
    <row r="26" spans="1:7" ht="12" customHeight="1">
      <c r="A26" s="254">
        <v>44</v>
      </c>
      <c r="B26" s="256">
        <v>13</v>
      </c>
      <c r="C26" s="79" t="str">
        <f>IF(A26&gt;0,VLOOKUP(A26,seznam!$A$2:$C$129,3),"------")</f>
        <v>Slovan Hodonín</v>
      </c>
      <c r="D26" s="80"/>
      <c r="E26" s="81"/>
      <c r="F26" s="85" t="str">
        <f>IF('zap_pav B'!W12&gt;'zap_pav B'!Y12,'zap_pav B'!O12,IF('zap_pav B'!W12&lt;'zap_pav B'!Y12,'zap_pav B'!Q12," "))</f>
        <v>Barták Lukáš</v>
      </c>
      <c r="G26" s="87"/>
    </row>
    <row r="27" spans="1:7" ht="12" customHeight="1">
      <c r="A27" s="255"/>
      <c r="B27" s="256"/>
      <c r="C27" s="99" t="str">
        <f>IF(A26&gt;0,VLOOKUP(A26,seznam!$A$2:$C$129,2),"------")</f>
        <v>Příhoda Michal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(7;6;2;;)</v>
      </c>
      <c r="G27" s="88"/>
    </row>
    <row r="28" spans="1:7" ht="12" customHeight="1">
      <c r="A28" s="254">
        <v>26</v>
      </c>
      <c r="B28" s="256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Pešák Dominik</v>
      </c>
      <c r="E28" s="81"/>
      <c r="F28" s="84"/>
      <c r="G28" s="88"/>
    </row>
    <row r="29" spans="1:7" ht="12" customHeight="1">
      <c r="A29" s="255"/>
      <c r="B29" s="256"/>
      <c r="C29" s="100" t="str">
        <f>IF(A28&gt;0,VLOOKUP(A28,seznam!$A$2:$C$129,2),"------")</f>
        <v>Pešák Dominik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(-3;9;11;2;)</v>
      </c>
      <c r="E29" s="84"/>
      <c r="F29" s="84"/>
      <c r="G29" s="88"/>
    </row>
    <row r="30" spans="1:7" ht="12" customHeight="1">
      <c r="A30" s="254"/>
      <c r="B30" s="256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Pešák Dominik</v>
      </c>
      <c r="F30" s="84"/>
      <c r="G30" s="88"/>
    </row>
    <row r="31" spans="1:7" ht="12" customHeight="1">
      <c r="A31" s="255"/>
      <c r="B31" s="256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(1;8;1;;)</v>
      </c>
      <c r="F31" s="81"/>
      <c r="G31" s="88"/>
    </row>
    <row r="32" spans="1:7" ht="12" customHeight="1">
      <c r="A32" s="254">
        <v>32</v>
      </c>
      <c r="B32" s="256">
        <v>16</v>
      </c>
      <c r="C32" s="82" t="str">
        <f>IF(A32&gt;0,VLOOKUP(A32,seznam!$A$2:$C$129,3),"------")</f>
        <v>KST Blansko</v>
      </c>
      <c r="D32" s="83" t="str">
        <f>IF('zap_pav B'!J9&gt;'zap_pav B'!L9,'zap_pav B'!B9,IF('zap_pav B'!J9&lt;'zap_pav B'!L9,'zap_pav B'!D9," "))</f>
        <v>Zouharová Zuzana</v>
      </c>
      <c r="E32" s="84"/>
      <c r="F32" s="81"/>
      <c r="G32" s="88"/>
    </row>
    <row r="33" spans="1:7" ht="12" customHeight="1">
      <c r="A33" s="255"/>
      <c r="B33" s="256"/>
      <c r="C33" s="100" t="str">
        <f>IF(A32&gt;0,VLOOKUP(A32,seznam!$A$2:$C$129,2),"------")</f>
        <v>Zouharová Zuzana</v>
      </c>
      <c r="D33" s="81"/>
      <c r="E33" s="81"/>
      <c r="F33" s="81"/>
      <c r="G33" s="88"/>
    </row>
    <row r="34" spans="1:7" ht="12" customHeight="1">
      <c r="A34" s="254"/>
      <c r="B34" s="256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>
      <c r="A35" s="255"/>
      <c r="B35" s="256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>
      <c r="A36" s="254"/>
      <c r="B36" s="256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>
      <c r="A37" s="255"/>
      <c r="B37" s="256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>
      <c r="A38" s="254"/>
      <c r="B38" s="256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>
      <c r="A39" s="255"/>
      <c r="B39" s="256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>
      <c r="A40" s="254"/>
      <c r="B40" s="256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>
      <c r="A41" s="255"/>
      <c r="B41" s="256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>
      <c r="A42" s="254"/>
      <c r="B42" s="256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>
      <c r="A43" s="255"/>
      <c r="B43" s="256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>
      <c r="A44" s="254"/>
      <c r="B44" s="256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>
      <c r="A45" s="255"/>
      <c r="B45" s="256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>
      <c r="A46" s="254"/>
      <c r="B46" s="256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>
      <c r="A47" s="255"/>
      <c r="B47" s="256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>
      <c r="A48" s="254"/>
      <c r="B48" s="256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>
      <c r="A49" s="255"/>
      <c r="B49" s="256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>
      <c r="A50" s="254"/>
      <c r="B50" s="256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>
      <c r="A51" s="255"/>
      <c r="B51" s="256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>
      <c r="A52" s="254"/>
      <c r="B52" s="256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>
      <c r="A53" s="255"/>
      <c r="B53" s="256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>
      <c r="A54" s="254"/>
      <c r="B54" s="256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>
      <c r="A55" s="255"/>
      <c r="B55" s="256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>
      <c r="A56" s="254"/>
      <c r="B56" s="256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>
      <c r="A57" s="255"/>
      <c r="B57" s="256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>
      <c r="A58" s="254"/>
      <c r="B58" s="256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>
      <c r="A59" s="255"/>
      <c r="B59" s="256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>
      <c r="A60" s="254"/>
      <c r="B60" s="256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>
      <c r="A61" s="255"/>
      <c r="B61" s="256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>
      <c r="A62" s="254"/>
      <c r="B62" s="256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>
      <c r="A63" s="255"/>
      <c r="B63" s="256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>
      <c r="A64" s="254"/>
      <c r="B64" s="192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>
      <c r="A65" s="255"/>
      <c r="B65" s="208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>
      <c r="A66" s="123"/>
      <c r="B66" s="78"/>
      <c r="C66" s="122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C24" sqref="AC24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60" t="s">
        <v>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N1" s="260" t="s">
        <v>23</v>
      </c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</row>
    <row r="2" spans="1:25">
      <c r="A2" s="54">
        <v>1</v>
      </c>
      <c r="B2" s="55" t="str">
        <f>' pavouk B'!C3</f>
        <v>Veselý Šimon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Veselý Šimon</v>
      </c>
      <c r="P2" s="56" t="s">
        <v>10</v>
      </c>
      <c r="Q2" s="10" t="str">
        <f>' pavouk B'!D8</f>
        <v>Dusík Jakub</v>
      </c>
      <c r="R2" s="43" t="s">
        <v>293</v>
      </c>
      <c r="S2" s="44" t="s">
        <v>237</v>
      </c>
      <c r="T2" s="44" t="s">
        <v>290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B'!C7</f>
        <v>Švarc Robert</v>
      </c>
      <c r="C3" s="53" t="s">
        <v>10</v>
      </c>
      <c r="D3" s="11" t="str">
        <f>' pavouk B'!C9</f>
        <v>Dusík Jakub</v>
      </c>
      <c r="E3" s="45" t="s">
        <v>297</v>
      </c>
      <c r="F3" s="42" t="s">
        <v>293</v>
      </c>
      <c r="G3" s="42" t="s">
        <v>239</v>
      </c>
      <c r="H3" s="42" t="s">
        <v>302</v>
      </c>
      <c r="I3" s="62" t="s">
        <v>299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Mrázová Monika</v>
      </c>
      <c r="P3" s="53" t="s">
        <v>10</v>
      </c>
      <c r="Q3" s="52" t="str">
        <f>' pavouk B'!D16</f>
        <v>Varmuža Hubert</v>
      </c>
      <c r="R3" s="45" t="s">
        <v>302</v>
      </c>
      <c r="S3" s="42" t="s">
        <v>304</v>
      </c>
      <c r="T3" s="42" t="s">
        <v>300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Mrázová Monika</v>
      </c>
      <c r="C4" s="53" t="s">
        <v>10</v>
      </c>
      <c r="D4" s="11" t="str">
        <f>' pavouk B'!C13</f>
        <v>Fousková Jarmila</v>
      </c>
      <c r="E4" s="45" t="s">
        <v>292</v>
      </c>
      <c r="F4" s="42" t="s">
        <v>308</v>
      </c>
      <c r="G4" s="42" t="s">
        <v>291</v>
      </c>
      <c r="H4" s="42" t="s">
        <v>304</v>
      </c>
      <c r="I4" s="62" t="s">
        <v>237</v>
      </c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 pavouk B'!D20</f>
        <v>Gertner Tomáš</v>
      </c>
      <c r="P4" s="53" t="s">
        <v>10</v>
      </c>
      <c r="Q4" s="11" t="str">
        <f>' pavouk B'!D24</f>
        <v>Barták Lukáš</v>
      </c>
      <c r="R4" s="45" t="s">
        <v>302</v>
      </c>
      <c r="S4" s="42" t="s">
        <v>293</v>
      </c>
      <c r="T4" s="42" t="s">
        <v>302</v>
      </c>
      <c r="U4" s="42" t="s">
        <v>289</v>
      </c>
      <c r="V4" s="62" t="s">
        <v>302</v>
      </c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 pavouk B'!C15</f>
        <v>Topinka Vojtěch</v>
      </c>
      <c r="C5" s="53" t="s">
        <v>10</v>
      </c>
      <c r="D5" s="11" t="str">
        <f>' pavouk B'!C17</f>
        <v>Varmuža Hubert</v>
      </c>
      <c r="E5" s="45" t="s">
        <v>308</v>
      </c>
      <c r="F5" s="42" t="s">
        <v>290</v>
      </c>
      <c r="G5" s="42" t="s">
        <v>306</v>
      </c>
      <c r="H5" s="42" t="s">
        <v>304</v>
      </c>
      <c r="I5" s="62"/>
      <c r="J5" s="60">
        <f t="shared" si="1"/>
        <v>1</v>
      </c>
      <c r="K5" s="26" t="s">
        <v>7</v>
      </c>
      <c r="L5" s="27">
        <f t="shared" si="2"/>
        <v>3</v>
      </c>
      <c r="N5" s="57">
        <v>4</v>
      </c>
      <c r="O5" s="52" t="str">
        <f>' pavouk B'!D28</f>
        <v>Pešák Dominik</v>
      </c>
      <c r="P5" s="53" t="s">
        <v>10</v>
      </c>
      <c r="Q5" s="11" t="str">
        <f>' pavouk B'!D32</f>
        <v>Zouharová Zuzana</v>
      </c>
      <c r="R5" s="45" t="s">
        <v>311</v>
      </c>
      <c r="S5" s="42" t="s">
        <v>238</v>
      </c>
      <c r="T5" s="42" t="s">
        <v>311</v>
      </c>
      <c r="U5" s="42"/>
      <c r="V5" s="62"/>
      <c r="W5" s="60">
        <f t="shared" si="3"/>
        <v>3</v>
      </c>
      <c r="X5" s="26" t="s">
        <v>7</v>
      </c>
      <c r="Y5" s="27">
        <f t="shared" si="4"/>
        <v>0</v>
      </c>
    </row>
    <row r="6" spans="1:25">
      <c r="A6" s="57">
        <v>5</v>
      </c>
      <c r="B6" s="52" t="str">
        <f>' pavouk B'!C19</f>
        <v>Gertner Tomáš</v>
      </c>
      <c r="C6" s="53" t="s">
        <v>10</v>
      </c>
      <c r="D6" s="11" t="str">
        <f>' pavouk B'!C21</f>
        <v>Štipčák Zdeněk</v>
      </c>
      <c r="E6" s="45" t="s">
        <v>291</v>
      </c>
      <c r="F6" s="42" t="s">
        <v>298</v>
      </c>
      <c r="G6" s="42" t="s">
        <v>303</v>
      </c>
      <c r="H6" s="42" t="s">
        <v>291</v>
      </c>
      <c r="I6" s="62" t="s">
        <v>237</v>
      </c>
      <c r="J6" s="60">
        <f t="shared" si="1"/>
        <v>3</v>
      </c>
      <c r="K6" s="26" t="s">
        <v>7</v>
      </c>
      <c r="L6" s="27">
        <f t="shared" si="2"/>
        <v>2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>
      <c r="A7" s="57">
        <v>6</v>
      </c>
      <c r="B7" s="52" t="str">
        <f>' pavouk B'!C23</f>
        <v>Kotásková Julie</v>
      </c>
      <c r="C7" s="53" t="s">
        <v>10</v>
      </c>
      <c r="D7" s="11" t="str">
        <f>' pavouk B'!C25</f>
        <v>Barták Lukáš</v>
      </c>
      <c r="E7" s="45" t="s">
        <v>306</v>
      </c>
      <c r="F7" s="42" t="s">
        <v>302</v>
      </c>
      <c r="G7" s="42" t="s">
        <v>293</v>
      </c>
      <c r="H7" s="42" t="s">
        <v>303</v>
      </c>
      <c r="I7" s="62"/>
      <c r="J7" s="60">
        <f t="shared" si="1"/>
        <v>1</v>
      </c>
      <c r="K7" s="26" t="s">
        <v>7</v>
      </c>
      <c r="L7" s="27">
        <f t="shared" si="2"/>
        <v>3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>
      <c r="A8" s="57">
        <v>7</v>
      </c>
      <c r="B8" s="52" t="str">
        <f>' pavouk B'!C27</f>
        <v>Příhoda Michal</v>
      </c>
      <c r="C8" s="53" t="s">
        <v>10</v>
      </c>
      <c r="D8" s="11" t="str">
        <f>' pavouk B'!C29</f>
        <v>Pešák Dominik</v>
      </c>
      <c r="E8" s="45" t="s">
        <v>292</v>
      </c>
      <c r="F8" s="42" t="s">
        <v>297</v>
      </c>
      <c r="G8" s="42" t="s">
        <v>308</v>
      </c>
      <c r="H8" s="42" t="s">
        <v>305</v>
      </c>
      <c r="I8" s="62"/>
      <c r="J8" s="60">
        <f t="shared" si="1"/>
        <v>1</v>
      </c>
      <c r="K8" s="26" t="s">
        <v>7</v>
      </c>
      <c r="L8" s="27">
        <f t="shared" si="2"/>
        <v>3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Zouharová Zuzana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8" thickBot="1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61" t="s">
        <v>24</v>
      </c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 pavouk B'!E6</f>
        <v>Veselý Šimon</v>
      </c>
      <c r="P11" s="56" t="s">
        <v>10</v>
      </c>
      <c r="Q11" s="74" t="str">
        <f>' pavouk B'!E14</f>
        <v>Varmuža Hubert</v>
      </c>
      <c r="R11" s="71" t="s">
        <v>290</v>
      </c>
      <c r="S11" s="44" t="s">
        <v>295</v>
      </c>
      <c r="T11" s="44" t="s">
        <v>237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 pavouk B'!E22</f>
        <v>Barták Lukáš</v>
      </c>
      <c r="P12" s="53" t="s">
        <v>10</v>
      </c>
      <c r="Q12" s="75" t="str">
        <f>' pavouk B'!E30</f>
        <v>Pešák Dominik</v>
      </c>
      <c r="R12" s="72" t="s">
        <v>237</v>
      </c>
      <c r="S12" s="42" t="s">
        <v>291</v>
      </c>
      <c r="T12" s="42" t="s">
        <v>295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61" t="s">
        <v>25</v>
      </c>
      <c r="O15" s="261"/>
      <c r="P15" s="261"/>
      <c r="Q15" s="261"/>
      <c r="R15" s="260"/>
      <c r="S15" s="260"/>
      <c r="T15" s="260"/>
      <c r="U15" s="260"/>
      <c r="V15" s="260"/>
      <c r="W15" s="260"/>
      <c r="X15" s="260"/>
      <c r="Y15" s="260"/>
    </row>
    <row r="16" spans="1:25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 pavouk B'!F10</f>
        <v>Veselý Šimon</v>
      </c>
      <c r="P16" s="56" t="s">
        <v>10</v>
      </c>
      <c r="Q16" s="74" t="str">
        <f>' pavouk B'!F26</f>
        <v>Barták Lukáš</v>
      </c>
      <c r="R16" s="71" t="s">
        <v>302</v>
      </c>
      <c r="S16" s="44" t="s">
        <v>290</v>
      </c>
      <c r="T16" s="44" t="s">
        <v>239</v>
      </c>
      <c r="U16" s="44" t="s">
        <v>293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61" t="s">
        <v>26</v>
      </c>
      <c r="O18" s="261"/>
      <c r="P18" s="261"/>
      <c r="Q18" s="261"/>
      <c r="R18" s="260"/>
      <c r="S18" s="260"/>
      <c r="T18" s="260"/>
      <c r="U18" s="260"/>
      <c r="V18" s="260"/>
      <c r="W18" s="260"/>
      <c r="X18" s="260"/>
      <c r="Y18" s="260"/>
    </row>
    <row r="19" spans="1:25" ht="13.8" thickBot="1">
      <c r="N19" s="109">
        <v>1</v>
      </c>
      <c r="O19" s="110" t="str">
        <f>' pavouk B'!G18</f>
        <v>Veselý Šimon</v>
      </c>
      <c r="P19" s="111" t="s">
        <v>10</v>
      </c>
      <c r="Q19" s="112" t="str">
        <f>' pavouk B'!G50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2022-04-24T10:47:53Z</cp:lastPrinted>
  <dcterms:created xsi:type="dcterms:W3CDTF">2003-12-23T23:27:09Z</dcterms:created>
  <dcterms:modified xsi:type="dcterms:W3CDTF">2022-04-24T11:32:54Z</dcterms:modified>
</cp:coreProperties>
</file>