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Lenka\Desktop\Hustopeče 2023\"/>
    </mc:Choice>
  </mc:AlternateContent>
  <xr:revisionPtr revIDLastSave="0" documentId="13_ncr:1_{C47C534F-BEE7-4AEC-B261-5C9A7F59F965}" xr6:coauthVersionLast="47" xr6:coauthVersionMax="47" xr10:uidLastSave="{00000000-0000-0000-0000-000000000000}"/>
  <bookViews>
    <workbookView xWindow="-108" yWindow="-108" windowWidth="23256" windowHeight="12456" tabRatio="690" firstSheet="4" activeTab="6" xr2:uid="{00000000-000D-0000-FFFF-FFFF00000000}"/>
  </bookViews>
  <sheets>
    <sheet name="návod" sheetId="20" r:id="rId1"/>
    <sheet name="seznam" sheetId="1" r:id="rId2"/>
    <sheet name="1.st A+B" sheetId="2" r:id="rId3"/>
    <sheet name="zápis" sheetId="10" r:id="rId4"/>
    <sheet name="zápis tisk" sheetId="11" r:id="rId5"/>
    <sheet name=" pavouk A" sheetId="21" r:id="rId6"/>
    <sheet name="zap_pav A" sheetId="22" r:id="rId7"/>
    <sheet name=" útěcha A" sheetId="23" r:id="rId8"/>
    <sheet name="zap_útěcha A" sheetId="24" r:id="rId9"/>
    <sheet name=" pavouk B" sheetId="4" r:id="rId10"/>
    <sheet name="zap_pav B" sheetId="6" r:id="rId11"/>
    <sheet name="útěcha B" sheetId="12" r:id="rId12"/>
    <sheet name="zap_útěcha B" sheetId="13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5">' pavouk A'!$A$1:$G$33</definedName>
    <definedName name="_xlnm.Print_Area" localSheetId="9">' pavouk B'!$A$1:$G$66</definedName>
    <definedName name="_xlnm.Print_Area" localSheetId="7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4">'zápis tisk'!$A$1:$M$20</definedName>
  </definedNames>
  <calcPr calcId="19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8" l="1"/>
  <c r="F2" i="16"/>
  <c r="F2" i="12"/>
  <c r="F2" i="4"/>
  <c r="F2" i="23"/>
  <c r="F2" i="21"/>
  <c r="Y10" i="24"/>
  <c r="W10" i="24"/>
  <c r="J9" i="24"/>
  <c r="D32" i="23" s="1"/>
  <c r="Q5" i="24" s="1"/>
  <c r="Y8" i="24"/>
  <c r="W8" i="24"/>
  <c r="F27" i="23" s="1"/>
  <c r="L8" i="24"/>
  <c r="J8" i="24"/>
  <c r="D28" i="23" s="1"/>
  <c r="O5" i="24" s="1"/>
  <c r="Y7" i="24"/>
  <c r="W7" i="24"/>
  <c r="L7" i="24"/>
  <c r="J7" i="24"/>
  <c r="L6" i="24"/>
  <c r="D21" i="23" s="1"/>
  <c r="Y5" i="24"/>
  <c r="W5" i="24"/>
  <c r="J5" i="24"/>
  <c r="Y4" i="24"/>
  <c r="W4" i="24"/>
  <c r="L4" i="24"/>
  <c r="D13" i="23"/>
  <c r="Y3" i="24"/>
  <c r="W3" i="24"/>
  <c r="L3" i="24"/>
  <c r="J3" i="24"/>
  <c r="D8" i="23" s="1"/>
  <c r="Q2" i="24" s="1"/>
  <c r="Y2" i="24"/>
  <c r="W2" i="24"/>
  <c r="E6" i="23" s="1"/>
  <c r="O7" i="24" s="1"/>
  <c r="L2" i="24"/>
  <c r="D5" i="23" s="1"/>
  <c r="D4" i="23"/>
  <c r="O2" i="24" s="1"/>
  <c r="D33" i="23"/>
  <c r="C33" i="23"/>
  <c r="D9" i="24" s="1"/>
  <c r="C32" i="23"/>
  <c r="C31" i="23"/>
  <c r="B9" i="24" s="1"/>
  <c r="C30" i="23"/>
  <c r="D29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C21" i="23"/>
  <c r="D6" i="24" s="1"/>
  <c r="C20" i="23"/>
  <c r="C19" i="23"/>
  <c r="B6" i="24" s="1"/>
  <c r="C18" i="23"/>
  <c r="D17" i="23"/>
  <c r="C17" i="23"/>
  <c r="D5" i="24" s="1"/>
  <c r="D16" i="23"/>
  <c r="Q3" i="24" s="1"/>
  <c r="C16" i="23"/>
  <c r="C15" i="23"/>
  <c r="B5" i="24" s="1"/>
  <c r="C14" i="23"/>
  <c r="C13" i="23"/>
  <c r="D4" i="24" s="1"/>
  <c r="C12" i="23"/>
  <c r="C11" i="23"/>
  <c r="B4" i="24" s="1"/>
  <c r="C10" i="23"/>
  <c r="D9" i="23"/>
  <c r="C9" i="23"/>
  <c r="D3" i="24" s="1"/>
  <c r="C8" i="23"/>
  <c r="C7" i="23"/>
  <c r="B3" i="24" s="1"/>
  <c r="C6" i="23"/>
  <c r="C5" i="23"/>
  <c r="D2" i="24" s="1"/>
  <c r="C4" i="23"/>
  <c r="C3" i="23"/>
  <c r="B2" i="24" s="1"/>
  <c r="C2" i="23"/>
  <c r="Y10" i="22"/>
  <c r="W10" i="22"/>
  <c r="Y8" i="22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L19" i="19"/>
  <c r="J19" i="19"/>
  <c r="Y17" i="19"/>
  <c r="W17" i="19"/>
  <c r="G51" i="18" s="1"/>
  <c r="L17" i="19"/>
  <c r="D65" i="18" s="1"/>
  <c r="J17" i="19"/>
  <c r="Y16" i="19"/>
  <c r="W16" i="19"/>
  <c r="L16" i="19"/>
  <c r="J16" i="19"/>
  <c r="L15" i="19"/>
  <c r="J15" i="19"/>
  <c r="Y14" i="19"/>
  <c r="W14" i="19"/>
  <c r="L14" i="19"/>
  <c r="J14" i="19"/>
  <c r="Y13" i="19"/>
  <c r="W13" i="19"/>
  <c r="L13" i="19"/>
  <c r="J13" i="19"/>
  <c r="Y12" i="19"/>
  <c r="W12" i="19"/>
  <c r="L12" i="19"/>
  <c r="J12" i="19"/>
  <c r="Y11" i="19"/>
  <c r="W11" i="19"/>
  <c r="L11" i="19"/>
  <c r="J11" i="19"/>
  <c r="L10" i="19"/>
  <c r="D37" i="18" s="1"/>
  <c r="J10" i="19"/>
  <c r="Y9" i="19"/>
  <c r="W9" i="19"/>
  <c r="L9" i="19"/>
  <c r="J9" i="19"/>
  <c r="Y8" i="19"/>
  <c r="W8" i="19"/>
  <c r="L8" i="19"/>
  <c r="J8" i="19"/>
  <c r="Y7" i="19"/>
  <c r="W7" i="19"/>
  <c r="L7" i="19"/>
  <c r="J7" i="19"/>
  <c r="Y6" i="19"/>
  <c r="W6" i="19"/>
  <c r="L6" i="19"/>
  <c r="J6" i="19"/>
  <c r="Y5" i="19"/>
  <c r="W5" i="19"/>
  <c r="L5" i="19"/>
  <c r="J5" i="19"/>
  <c r="Y4" i="19"/>
  <c r="W4" i="19"/>
  <c r="L4" i="19"/>
  <c r="J4" i="19"/>
  <c r="D13" i="18" s="1"/>
  <c r="Y3" i="19"/>
  <c r="W3" i="19"/>
  <c r="L3" i="19"/>
  <c r="J3" i="19"/>
  <c r="Y2" i="19"/>
  <c r="W2" i="19"/>
  <c r="C65" i="18"/>
  <c r="D17" i="19" s="1"/>
  <c r="C64" i="18"/>
  <c r="C63" i="18"/>
  <c r="B17" i="19" s="1"/>
  <c r="C62" i="18"/>
  <c r="D61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G35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F27" i="18"/>
  <c r="C27" i="18"/>
  <c r="B8" i="19" s="1"/>
  <c r="C26" i="18"/>
  <c r="D25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D17" i="18"/>
  <c r="C17" i="18"/>
  <c r="D5" i="19" s="1"/>
  <c r="C16" i="18"/>
  <c r="E15" i="18"/>
  <c r="C15" i="18"/>
  <c r="B5" i="19" s="1"/>
  <c r="C14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J17" i="17"/>
  <c r="D64" i="16" s="1"/>
  <c r="Q9" i="17" s="1"/>
  <c r="Y16" i="17"/>
  <c r="W16" i="17"/>
  <c r="L16" i="17"/>
  <c r="J16" i="17"/>
  <c r="L15" i="17"/>
  <c r="J15" i="17"/>
  <c r="Y14" i="17"/>
  <c r="W14" i="17"/>
  <c r="L14" i="17"/>
  <c r="D53" i="16" s="1"/>
  <c r="J14" i="17"/>
  <c r="Y13" i="17"/>
  <c r="F42" i="16" s="1"/>
  <c r="O17" i="17" s="1"/>
  <c r="W13" i="17"/>
  <c r="L13" i="17"/>
  <c r="J13" i="17"/>
  <c r="Y12" i="17"/>
  <c r="W12" i="17"/>
  <c r="L12" i="17"/>
  <c r="J12" i="17"/>
  <c r="Y11" i="17"/>
  <c r="W11" i="17"/>
  <c r="L11" i="17"/>
  <c r="J11" i="17"/>
  <c r="L10" i="17"/>
  <c r="J10" i="17"/>
  <c r="D36" i="16" s="1"/>
  <c r="O6" i="17" s="1"/>
  <c r="Y9" i="17"/>
  <c r="W9" i="17"/>
  <c r="L9" i="17"/>
  <c r="J9" i="17"/>
  <c r="Y8" i="17"/>
  <c r="W8" i="17"/>
  <c r="L8" i="17"/>
  <c r="J8" i="17"/>
  <c r="D28" i="16" s="1"/>
  <c r="O5" i="17" s="1"/>
  <c r="Y7" i="17"/>
  <c r="W7" i="17"/>
  <c r="L7" i="17"/>
  <c r="J7" i="17"/>
  <c r="Y6" i="17"/>
  <c r="W6" i="17"/>
  <c r="L6" i="17"/>
  <c r="J6" i="17"/>
  <c r="D20" i="16" s="1"/>
  <c r="O4" i="17" s="1"/>
  <c r="Y5" i="17"/>
  <c r="W5" i="17"/>
  <c r="L5" i="17"/>
  <c r="D17" i="16" s="1"/>
  <c r="J5" i="17"/>
  <c r="Y4" i="17"/>
  <c r="W4" i="17"/>
  <c r="L4" i="17"/>
  <c r="J4" i="17"/>
  <c r="D12" i="16" s="1"/>
  <c r="O3" i="17" s="1"/>
  <c r="Y3" i="17"/>
  <c r="W3" i="17"/>
  <c r="L3" i="17"/>
  <c r="D9" i="16" s="1"/>
  <c r="J3" i="17"/>
  <c r="Y2" i="17"/>
  <c r="W2" i="17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C29" i="16"/>
  <c r="D8" i="17" s="1"/>
  <c r="C28" i="16"/>
  <c r="F27" i="16"/>
  <c r="C27" i="16"/>
  <c r="B8" i="17" s="1"/>
  <c r="C26" i="16"/>
  <c r="D25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H332" i="2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L318" i="2" s="1"/>
  <c r="D322" i="2" s="1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E280" i="2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M266" i="2" s="1"/>
  <c r="F272" i="2" s="1"/>
  <c r="N266" i="2"/>
  <c r="E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M256" i="2" s="1"/>
  <c r="F262" i="2" s="1"/>
  <c r="N256" i="2"/>
  <c r="E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E246" i="2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O236" i="2" s="1"/>
  <c r="G240" i="2" s="1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R230" i="2" s="1"/>
  <c r="N224" i="2"/>
  <c r="E230" i="2" s="1"/>
  <c r="K224" i="2"/>
  <c r="E228" i="2" s="1"/>
  <c r="H224" i="2"/>
  <c r="E226" i="2" s="1"/>
  <c r="C224" i="2"/>
  <c r="C221" i="2"/>
  <c r="W216" i="2" s="1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M218" i="2"/>
  <c r="L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AE216" i="2"/>
  <c r="O218" i="2" s="1"/>
  <c r="J220" i="2" s="1"/>
  <c r="N216" i="2"/>
  <c r="H220" i="2" s="1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O206" i="2"/>
  <c r="J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K198" i="2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N192" i="2"/>
  <c r="E198" i="2" s="1"/>
  <c r="M192" i="2"/>
  <c r="F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F178" i="2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L174" i="2"/>
  <c r="G176" i="2" s="1"/>
  <c r="K174" i="2"/>
  <c r="H176" i="2" s="1"/>
  <c r="C174" i="2"/>
  <c r="AK173" i="2"/>
  <c r="AJ173" i="2"/>
  <c r="AG173" i="2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Y19" i="13"/>
  <c r="W19" i="13"/>
  <c r="Y17" i="13"/>
  <c r="W17" i="13"/>
  <c r="L17" i="13"/>
  <c r="J17" i="13"/>
  <c r="Y16" i="13"/>
  <c r="W16" i="13"/>
  <c r="L16" i="13"/>
  <c r="J16" i="13"/>
  <c r="D61" i="12" s="1"/>
  <c r="L15" i="13"/>
  <c r="J15" i="13"/>
  <c r="Y14" i="13"/>
  <c r="W14" i="13"/>
  <c r="L14" i="13"/>
  <c r="J14" i="13"/>
  <c r="D53" i="12" s="1"/>
  <c r="Y13" i="13"/>
  <c r="W13" i="13"/>
  <c r="F43" i="12" s="1"/>
  <c r="L13" i="13"/>
  <c r="J13" i="13"/>
  <c r="Y12" i="13"/>
  <c r="W12" i="13"/>
  <c r="L12" i="13"/>
  <c r="J12" i="13"/>
  <c r="D45" i="12" s="1"/>
  <c r="Y11" i="13"/>
  <c r="W11" i="13"/>
  <c r="L11" i="13"/>
  <c r="J11" i="13"/>
  <c r="L10" i="13"/>
  <c r="J10" i="13"/>
  <c r="Y9" i="13"/>
  <c r="W9" i="13"/>
  <c r="E63" i="12" s="1"/>
  <c r="J9" i="13"/>
  <c r="D33" i="12" s="1"/>
  <c r="Y8" i="13"/>
  <c r="W8" i="13"/>
  <c r="L8" i="13"/>
  <c r="J8" i="13"/>
  <c r="Y7" i="13"/>
  <c r="W7" i="13"/>
  <c r="E47" i="12" s="1"/>
  <c r="L7" i="13"/>
  <c r="J7" i="13"/>
  <c r="D25" i="12" s="1"/>
  <c r="Y6" i="13"/>
  <c r="W6" i="13"/>
  <c r="L6" i="13"/>
  <c r="J6" i="13"/>
  <c r="Y5" i="13"/>
  <c r="W5" i="13"/>
  <c r="J5" i="13"/>
  <c r="D17" i="12" s="1"/>
  <c r="Y4" i="13"/>
  <c r="W4" i="13"/>
  <c r="L4" i="13"/>
  <c r="J4" i="13"/>
  <c r="Y3" i="13"/>
  <c r="W3" i="13"/>
  <c r="L3" i="13"/>
  <c r="J3" i="13"/>
  <c r="D9" i="12" s="1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J2" i="6"/>
  <c r="L2" i="6"/>
  <c r="D4" i="4" s="1"/>
  <c r="O2" i="6" s="1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E7" i="4" s="1"/>
  <c r="W3" i="6"/>
  <c r="E14" i="4" s="1"/>
  <c r="Q11" i="6" s="1"/>
  <c r="Y3" i="6"/>
  <c r="W4" i="6"/>
  <c r="E23" i="4" s="1"/>
  <c r="Y4" i="6"/>
  <c r="W5" i="6"/>
  <c r="Y5" i="6"/>
  <c r="W6" i="6"/>
  <c r="Y6" i="6"/>
  <c r="W7" i="6"/>
  <c r="Y7" i="6"/>
  <c r="W8" i="6"/>
  <c r="Y8" i="6"/>
  <c r="W9" i="6"/>
  <c r="Y9" i="6"/>
  <c r="E63" i="4" s="1"/>
  <c r="W14" i="6"/>
  <c r="Y14" i="6"/>
  <c r="F58" i="4" s="1"/>
  <c r="Q17" i="6" s="1"/>
  <c r="W13" i="6"/>
  <c r="Y13" i="6"/>
  <c r="W12" i="6"/>
  <c r="F26" i="4" s="1"/>
  <c r="Q16" i="6" s="1"/>
  <c r="Y12" i="6"/>
  <c r="W11" i="6"/>
  <c r="Y11" i="6"/>
  <c r="F10" i="4" s="1"/>
  <c r="O16" i="6" s="1"/>
  <c r="W16" i="6"/>
  <c r="Y16" i="6"/>
  <c r="G18" i="4" s="1"/>
  <c r="O19" i="6" s="1"/>
  <c r="W17" i="6"/>
  <c r="Y17" i="6"/>
  <c r="W19" i="6"/>
  <c r="Y19" i="6"/>
  <c r="J14" i="6"/>
  <c r="L14" i="6"/>
  <c r="D53" i="4" s="1"/>
  <c r="J15" i="6"/>
  <c r="L15" i="6"/>
  <c r="D56" i="4" s="1"/>
  <c r="Q8" i="6" s="1"/>
  <c r="J16" i="6"/>
  <c r="L16" i="6"/>
  <c r="J17" i="6"/>
  <c r="L17" i="6"/>
  <c r="J4" i="6"/>
  <c r="L4" i="6"/>
  <c r="D13" i="4" s="1"/>
  <c r="J9" i="6"/>
  <c r="L9" i="6"/>
  <c r="J8" i="6"/>
  <c r="D29" i="4" s="1"/>
  <c r="L8" i="6"/>
  <c r="J7" i="6"/>
  <c r="L7" i="6"/>
  <c r="J6" i="6"/>
  <c r="L6" i="6"/>
  <c r="J5" i="6"/>
  <c r="L5" i="6"/>
  <c r="J10" i="6"/>
  <c r="L10" i="6"/>
  <c r="J11" i="6"/>
  <c r="L11" i="6"/>
  <c r="J12" i="6"/>
  <c r="L12" i="6"/>
  <c r="D44" i="4" s="1"/>
  <c r="O7" i="6" s="1"/>
  <c r="J13" i="6"/>
  <c r="L13" i="6"/>
  <c r="D48" i="4" s="1"/>
  <c r="Q7" i="6" s="1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D162" i="2" s="1"/>
  <c r="AE163" i="2"/>
  <c r="G160" i="2" s="1"/>
  <c r="F162" i="2" s="1"/>
  <c r="AG162" i="2"/>
  <c r="M164" i="2" s="1"/>
  <c r="L166" i="2" s="1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F154" i="2" s="1"/>
  <c r="AE155" i="2"/>
  <c r="L150" i="2" s="1"/>
  <c r="D154" i="2" s="1"/>
  <c r="AG154" i="2"/>
  <c r="O152" i="2" s="1"/>
  <c r="G156" i="2" s="1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D142" i="2" s="1"/>
  <c r="AE143" i="2"/>
  <c r="G140" i="2" s="1"/>
  <c r="F142" i="2" s="1"/>
  <c r="AG142" i="2"/>
  <c r="M144" i="2" s="1"/>
  <c r="L146" i="2" s="1"/>
  <c r="AE142" i="2"/>
  <c r="O144" i="2" s="1"/>
  <c r="J146" i="2" s="1"/>
  <c r="AG141" i="2"/>
  <c r="L142" i="2" s="1"/>
  <c r="G144" i="2" s="1"/>
  <c r="AE141" i="2"/>
  <c r="J142" i="2" s="1"/>
  <c r="I144" i="2" s="1"/>
  <c r="AG140" i="2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AG109" i="2"/>
  <c r="L110" i="2" s="1"/>
  <c r="G112" i="2" s="1"/>
  <c r="AE109" i="2"/>
  <c r="J110" i="2" s="1"/>
  <c r="I112" i="2" s="1"/>
  <c r="AG108" i="2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AG101" i="2"/>
  <c r="I98" i="2" s="1"/>
  <c r="D100" i="2" s="1"/>
  <c r="AE101" i="2"/>
  <c r="G98" i="2" s="1"/>
  <c r="F100" i="2" s="1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AE98" i="2"/>
  <c r="AG93" i="2"/>
  <c r="J88" i="2" s="1"/>
  <c r="F92" i="2" s="1"/>
  <c r="AE93" i="2"/>
  <c r="L88" i="2" s="1"/>
  <c r="D92" i="2" s="1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/>
  <c r="D94" i="2" s="1"/>
  <c r="AE88" i="2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M80" i="2" s="1"/>
  <c r="L82" i="2" s="1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AG61" i="2"/>
  <c r="J56" i="2" s="1"/>
  <c r="L56" i="2"/>
  <c r="D60" i="2" s="1"/>
  <c r="AG60" i="2"/>
  <c r="O58" i="2" s="1"/>
  <c r="G62" i="2" s="1"/>
  <c r="AE60" i="2"/>
  <c r="M58" i="2" s="1"/>
  <c r="I62" i="2" s="1"/>
  <c r="I56" i="2"/>
  <c r="G56" i="2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D62" i="2" s="1"/>
  <c r="AE56" i="2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AG46" i="2"/>
  <c r="O46" i="2" s="1"/>
  <c r="D52" i="2" s="1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M6" i="2" s="1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/>
  <c r="N152" i="2"/>
  <c r="H156" i="2" s="1"/>
  <c r="N154" i="2"/>
  <c r="K156" i="2" s="1"/>
  <c r="K150" i="2"/>
  <c r="E154" i="2" s="1"/>
  <c r="K152" i="2"/>
  <c r="H154" i="2" s="1"/>
  <c r="H150" i="2"/>
  <c r="E152" i="2" s="1"/>
  <c r="O140" i="2"/>
  <c r="D146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L132" i="2"/>
  <c r="G134" i="2" s="1"/>
  <c r="K132" i="2"/>
  <c r="H134" i="2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O108" i="2"/>
  <c r="D114" i="2" s="1"/>
  <c r="N108" i="2"/>
  <c r="E114" i="2" s="1"/>
  <c r="M110" i="2"/>
  <c r="I114" i="2" s="1"/>
  <c r="N110" i="2"/>
  <c r="H114" i="2" s="1"/>
  <c r="O112" i="2"/>
  <c r="J114" i="2" s="1"/>
  <c r="N112" i="2"/>
  <c r="K114" i="2" s="1"/>
  <c r="K108" i="2"/>
  <c r="E112" i="2"/>
  <c r="K110" i="2"/>
  <c r="H112" i="2" s="1"/>
  <c r="H108" i="2"/>
  <c r="E110" i="2" s="1"/>
  <c r="O98" i="2"/>
  <c r="D104" i="2" s="1"/>
  <c r="M98" i="2"/>
  <c r="F104" i="2"/>
  <c r="N98" i="2"/>
  <c r="E104" i="2" s="1"/>
  <c r="M100" i="2"/>
  <c r="I104" i="2" s="1"/>
  <c r="N100" i="2"/>
  <c r="H104" i="2" s="1"/>
  <c r="M102" i="2"/>
  <c r="L104" i="2" s="1"/>
  <c r="N102" i="2"/>
  <c r="K104" i="2" s="1"/>
  <c r="K98" i="2"/>
  <c r="E102" i="2" s="1"/>
  <c r="K100" i="2"/>
  <c r="H102" i="2" s="1"/>
  <c r="H98" i="2"/>
  <c r="E100" i="2" s="1"/>
  <c r="M88" i="2"/>
  <c r="N88" i="2"/>
  <c r="E94" i="2" s="1"/>
  <c r="O90" i="2"/>
  <c r="G94" i="2" s="1"/>
  <c r="N90" i="2"/>
  <c r="H94" i="2" s="1"/>
  <c r="O92" i="2"/>
  <c r="J94" i="2" s="1"/>
  <c r="N92" i="2"/>
  <c r="K94" i="2" s="1"/>
  <c r="K88" i="2"/>
  <c r="E92" i="2" s="1"/>
  <c r="K90" i="2"/>
  <c r="H92" i="2" s="1"/>
  <c r="H88" i="2"/>
  <c r="E90" i="2" s="1"/>
  <c r="O76" i="2"/>
  <c r="D82" i="2" s="1"/>
  <c r="N76" i="2"/>
  <c r="E82" i="2" s="1"/>
  <c r="N78" i="2"/>
  <c r="H82" i="2"/>
  <c r="O80" i="2"/>
  <c r="J82" i="2" s="1"/>
  <c r="N80" i="2"/>
  <c r="K82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D70" i="2"/>
  <c r="K66" i="2"/>
  <c r="E70" i="2" s="1"/>
  <c r="J68" i="2"/>
  <c r="I70" i="2" s="1"/>
  <c r="K68" i="2"/>
  <c r="H70" i="2" s="1"/>
  <c r="G66" i="2"/>
  <c r="F68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J48" i="2"/>
  <c r="I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/>
  <c r="K14" i="2"/>
  <c r="E18" i="2" s="1"/>
  <c r="K16" i="2"/>
  <c r="H18" i="2" s="1"/>
  <c r="H14" i="2"/>
  <c r="E16" i="2" s="1"/>
  <c r="J6" i="2"/>
  <c r="I8" i="2" s="1"/>
  <c r="K4" i="2"/>
  <c r="E8" i="2" s="1"/>
  <c r="K6" i="2"/>
  <c r="H8" i="2" s="1"/>
  <c r="N8" i="2"/>
  <c r="K10" i="2" s="1"/>
  <c r="H4" i="2"/>
  <c r="E6" i="2" s="1"/>
  <c r="N6" i="2"/>
  <c r="H10" i="2" s="1"/>
  <c r="N4" i="2"/>
  <c r="E10" i="2"/>
  <c r="D9" i="4"/>
  <c r="F59" i="4"/>
  <c r="E47" i="4"/>
  <c r="D57" i="4"/>
  <c r="G51" i="4"/>
  <c r="G35" i="4"/>
  <c r="D41" i="4"/>
  <c r="F27" i="4"/>
  <c r="E54" i="4"/>
  <c r="O14" i="6" s="1"/>
  <c r="E38" i="4"/>
  <c r="O13" i="6" s="1"/>
  <c r="D49" i="4"/>
  <c r="E46" i="4"/>
  <c r="Q13" i="6" s="1"/>
  <c r="F43" i="4"/>
  <c r="D28" i="4"/>
  <c r="O5" i="6" s="1"/>
  <c r="E39" i="4"/>
  <c r="E55" i="4"/>
  <c r="P66" i="2"/>
  <c r="D60" i="4"/>
  <c r="O9" i="6" s="1"/>
  <c r="D8" i="4"/>
  <c r="Q2" i="6" s="1"/>
  <c r="D36" i="4"/>
  <c r="O6" i="6" s="1"/>
  <c r="D64" i="4"/>
  <c r="Q9" i="6" s="1"/>
  <c r="D37" i="4"/>
  <c r="D65" i="4"/>
  <c r="G19" i="12" l="1"/>
  <c r="E22" i="4"/>
  <c r="O12" i="6" s="1"/>
  <c r="E6" i="4"/>
  <c r="O11" i="6" s="1"/>
  <c r="E15" i="4"/>
  <c r="D24" i="4"/>
  <c r="Q4" i="6" s="1"/>
  <c r="D33" i="4"/>
  <c r="F27" i="21"/>
  <c r="E31" i="12"/>
  <c r="E15" i="12"/>
  <c r="G18" i="23"/>
  <c r="E31" i="23"/>
  <c r="E14" i="23"/>
  <c r="Q7" i="24" s="1"/>
  <c r="D24" i="23"/>
  <c r="Q4" i="24" s="1"/>
  <c r="R142" i="2"/>
  <c r="R28" i="2"/>
  <c r="F11" i="4"/>
  <c r="D52" i="4"/>
  <c r="O8" i="6" s="1"/>
  <c r="D61" i="4"/>
  <c r="G50" i="4"/>
  <c r="Q19" i="6" s="1"/>
  <c r="F42" i="4"/>
  <c r="O17" i="6" s="1"/>
  <c r="E23" i="12"/>
  <c r="E39" i="12"/>
  <c r="E55" i="12"/>
  <c r="D41" i="12"/>
  <c r="D49" i="12"/>
  <c r="D57" i="12"/>
  <c r="G51" i="12"/>
  <c r="E30" i="18"/>
  <c r="Q12" i="19" s="1"/>
  <c r="E46" i="18"/>
  <c r="Q13" i="19" s="1"/>
  <c r="E63" i="18"/>
  <c r="D44" i="18"/>
  <c r="O7" i="19" s="1"/>
  <c r="D52" i="18"/>
  <c r="O8" i="19" s="1"/>
  <c r="G19" i="18"/>
  <c r="F10" i="23"/>
  <c r="O10" i="24" s="1"/>
  <c r="P24" i="2"/>
  <c r="D37" i="16"/>
  <c r="E62" i="4"/>
  <c r="Q14" i="6" s="1"/>
  <c r="D12" i="18"/>
  <c r="O3" i="19" s="1"/>
  <c r="D20" i="18"/>
  <c r="O4" i="19" s="1"/>
  <c r="D28" i="18"/>
  <c r="O5" i="19" s="1"/>
  <c r="D36" i="18"/>
  <c r="O6" i="19" s="1"/>
  <c r="D64" i="18"/>
  <c r="Q9" i="19" s="1"/>
  <c r="D17" i="4"/>
  <c r="D32" i="4"/>
  <c r="Q5" i="6" s="1"/>
  <c r="D13" i="16"/>
  <c r="D20" i="23"/>
  <c r="O4" i="24" s="1"/>
  <c r="F26" i="23"/>
  <c r="Q10" i="24" s="1"/>
  <c r="D45" i="4"/>
  <c r="E7" i="18"/>
  <c r="E22" i="18"/>
  <c r="O12" i="19" s="1"/>
  <c r="E39" i="18"/>
  <c r="E55" i="18"/>
  <c r="D41" i="18"/>
  <c r="D49" i="18"/>
  <c r="D57" i="18"/>
  <c r="G50" i="18"/>
  <c r="Q19" i="19" s="1"/>
  <c r="D12" i="23"/>
  <c r="O3" i="24" s="1"/>
  <c r="E23" i="23"/>
  <c r="D25" i="4"/>
  <c r="D13" i="12"/>
  <c r="D21" i="12"/>
  <c r="D29" i="12"/>
  <c r="F27" i="12"/>
  <c r="F59" i="12"/>
  <c r="D65" i="12"/>
  <c r="E6" i="16"/>
  <c r="O11" i="17" s="1"/>
  <c r="E22" i="16"/>
  <c r="O12" i="17" s="1"/>
  <c r="E38" i="16"/>
  <c r="O13" i="17" s="1"/>
  <c r="E54" i="16"/>
  <c r="O14" i="17" s="1"/>
  <c r="D40" i="16"/>
  <c r="Q6" i="17" s="1"/>
  <c r="D48" i="16"/>
  <c r="Q7" i="17" s="1"/>
  <c r="D56" i="16"/>
  <c r="Q8" i="17" s="1"/>
  <c r="G50" i="16"/>
  <c r="Q19" i="17" s="1"/>
  <c r="D8" i="18"/>
  <c r="Q2" i="19" s="1"/>
  <c r="D16" i="18"/>
  <c r="Q3" i="19" s="1"/>
  <c r="D24" i="18"/>
  <c r="Q4" i="19" s="1"/>
  <c r="D32" i="18"/>
  <c r="Q5" i="19" s="1"/>
  <c r="D60" i="18"/>
  <c r="O9" i="19" s="1"/>
  <c r="G66" i="18"/>
  <c r="D25" i="23"/>
  <c r="R288" i="2"/>
  <c r="D29" i="16"/>
  <c r="Y120" i="2"/>
  <c r="Y236" i="2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D29" i="21"/>
  <c r="G18" i="21"/>
  <c r="E15" i="21"/>
  <c r="E6" i="21"/>
  <c r="O7" i="22" s="1"/>
  <c r="E22" i="21"/>
  <c r="O8" i="22" s="1"/>
  <c r="F10" i="21"/>
  <c r="O10" i="22" s="1"/>
  <c r="D33" i="21"/>
  <c r="E31" i="21"/>
  <c r="F26" i="21"/>
  <c r="Q10" i="22" s="1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28" i="21"/>
  <c r="O5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O12" i="13" s="1"/>
  <c r="E30" i="12"/>
  <c r="Q12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D28" i="12"/>
  <c r="O5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R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S90" i="2"/>
  <c r="P122" i="2" l="1"/>
  <c r="S20" i="2"/>
  <c r="S300" i="2"/>
  <c r="P20" i="2"/>
  <c r="S270" i="2"/>
  <c r="S94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<sst xmlns="http://schemas.openxmlformats.org/spreadsheetml/2006/main" count="1649" uniqueCount="184">
  <si>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</si>
  <si>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</si>
  <si>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</si>
  <si>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</si>
  <si>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</si>
  <si>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</si>
  <si>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</si>
  <si>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</si>
  <si>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</si>
  <si>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</si>
  <si>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</si>
  <si>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</si>
  <si>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</si>
  <si>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</si>
  <si>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</si>
  <si>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</si>
  <si>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</si>
  <si>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</si>
  <si>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</si>
  <si>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</si>
  <si>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</si>
  <si>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</si>
  <si>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</si>
  <si>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</si>
  <si>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</si>
  <si>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</si>
  <si>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</si>
  <si>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</si>
  <si>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</si>
  <si>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</si>
  <si>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</si>
  <si>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</si>
  <si>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</si>
  <si>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</si>
  <si>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</si>
  <si>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</si>
  <si>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</si>
  <si>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</si>
  <si>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</si>
  <si>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</si>
  <si>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</si>
  <si>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</si>
  <si>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</si>
  <si>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</si>
  <si>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</si>
  <si>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</si>
  <si>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</si>
  <si>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</si>
  <si>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</si>
  <si>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</si>
  <si>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</si>
  <si>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</si>
  <si>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</si>
  <si>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</si>
  <si>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</si>
  <si>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</si>
  <si>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</si>
  <si>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</si>
  <si>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</si>
  <si>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</si>
  <si>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</si>
  <si>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</si>
  <si>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</si>
  <si>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</si>
  <si>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</si>
  <si>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</si>
  <si>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</si>
  <si>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</si>
  <si>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</si>
  <si>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</si>
  <si>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</si>
  <si>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</si>
  <si>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</si>
  <si>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</si>
  <si>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U15 - 1.stupeň turnaj A</t>
  </si>
  <si>
    <t>BTM B - U15 - 1.stupeň turnaj B</t>
  </si>
  <si>
    <t>BTM B - U15 - finále turnaj A</t>
  </si>
  <si>
    <t>BTM B - U15 - útěcha turnaj A</t>
  </si>
  <si>
    <t>BTM B - U15 - finále turnaj B</t>
  </si>
  <si>
    <t>BTM B - U15 - útěcha turnaj B</t>
  </si>
  <si>
    <t>BTM B - U15</t>
  </si>
  <si>
    <t>KST Blansko</t>
  </si>
  <si>
    <t>KST FOSFA LVA</t>
  </si>
  <si>
    <t>Sokol Brno I</t>
  </si>
  <si>
    <t>SKST Hodonín</t>
  </si>
  <si>
    <t>SKST N. Lískovec</t>
  </si>
  <si>
    <t>MS Brno</t>
  </si>
  <si>
    <t>Agrotec Hustopeče</t>
  </si>
  <si>
    <t>KST Vyškov</t>
  </si>
  <si>
    <t>MSK Břeclav</t>
  </si>
  <si>
    <t>Klobouky u Brna</t>
  </si>
  <si>
    <t>TJ Brno-Bystrc</t>
  </si>
  <si>
    <t>Sokol Znojmo-Orel Únanov</t>
  </si>
  <si>
    <t>Sokol Vracov</t>
  </si>
  <si>
    <t>Zukal Filip</t>
  </si>
  <si>
    <t>Přikryl Lukáš</t>
  </si>
  <si>
    <t>Král Jakub</t>
  </si>
  <si>
    <t>Vozdek František</t>
  </si>
  <si>
    <t>Krištof Martin</t>
  </si>
  <si>
    <t>Orlová Marta</t>
  </si>
  <si>
    <t>Flajšar Petr</t>
  </si>
  <si>
    <t>Kopřivová Eliška</t>
  </si>
  <si>
    <t>Tichý Matyáš</t>
  </si>
  <si>
    <t>Prchlík Filip</t>
  </si>
  <si>
    <t>Dreits Anastasiia</t>
  </si>
  <si>
    <t>Kouřil Sebastian</t>
  </si>
  <si>
    <t>Hrubý Vojtěch</t>
  </si>
  <si>
    <t>Jungová Nicol</t>
  </si>
  <si>
    <t>Gertner Tomáš</t>
  </si>
  <si>
    <t>Macháček Matěj</t>
  </si>
  <si>
    <t>Plíšková Kristýna</t>
  </si>
  <si>
    <t>Křupka Matyáš</t>
  </si>
  <si>
    <t>Pešák Dominik</t>
  </si>
  <si>
    <t>Hutáková Pavla</t>
  </si>
  <si>
    <t>Baldrianová Pavla</t>
  </si>
  <si>
    <t>Krchňáková Viktorie</t>
  </si>
  <si>
    <t>Plíšková Kateřina</t>
  </si>
  <si>
    <t>Wech Tomáš</t>
  </si>
  <si>
    <t>Bednář Antonín</t>
  </si>
  <si>
    <t>Bureš Matěj</t>
  </si>
  <si>
    <t>Papachristos Andreas</t>
  </si>
  <si>
    <t>Zaoral Milan</t>
  </si>
  <si>
    <t>Pavlík Dominik</t>
  </si>
  <si>
    <t>Ovesný Marek</t>
  </si>
  <si>
    <t>Švarc Robert</t>
  </si>
  <si>
    <t>Střelec Rafael</t>
  </si>
  <si>
    <t>Zuck Adam</t>
  </si>
  <si>
    <t>Kuchar Štěpán</t>
  </si>
  <si>
    <t>Crhonek David</t>
  </si>
  <si>
    <t>Kocman Šimon</t>
  </si>
  <si>
    <t>Chloupek Ondra</t>
  </si>
  <si>
    <t>Stehlík Bedřich</t>
  </si>
  <si>
    <t>Hoppe Martin</t>
  </si>
  <si>
    <t>Kopanický Aleš</t>
  </si>
  <si>
    <t>Chmelíček Marek</t>
  </si>
  <si>
    <t>Fousková Jarmila</t>
  </si>
  <si>
    <t>Kyzlinková Michaela</t>
  </si>
  <si>
    <t>Daňková Karolína</t>
  </si>
  <si>
    <t>Uherková Lucie</t>
  </si>
  <si>
    <t>Guldanová Sára</t>
  </si>
  <si>
    <t>Sedlářová Eliška</t>
  </si>
  <si>
    <t>Hampl Petr</t>
  </si>
  <si>
    <t>Zbořilová Natálie</t>
  </si>
  <si>
    <t>Kazdera Pavel</t>
  </si>
  <si>
    <t>Plavec Michal</t>
  </si>
  <si>
    <t>Zubko Vadim</t>
  </si>
  <si>
    <t>MK Řeznovice</t>
  </si>
  <si>
    <t>2008</t>
  </si>
  <si>
    <t>Čech Jan</t>
  </si>
  <si>
    <t>TT Moravský Krumlov</t>
  </si>
  <si>
    <t>2009</t>
  </si>
  <si>
    <t>Hustopeče 1.4.2023</t>
  </si>
  <si>
    <t>1</t>
  </si>
  <si>
    <t>8</t>
  </si>
  <si>
    <t>11</t>
  </si>
  <si>
    <t>7</t>
  </si>
  <si>
    <t>2</t>
  </si>
  <si>
    <t>4</t>
  </si>
  <si>
    <t>3</t>
  </si>
  <si>
    <t>-9</t>
  </si>
  <si>
    <t>-8</t>
  </si>
  <si>
    <t>10</t>
  </si>
  <si>
    <t>-6</t>
  </si>
  <si>
    <t>-5</t>
  </si>
  <si>
    <t>-12</t>
  </si>
  <si>
    <t>5</t>
  </si>
  <si>
    <t>6</t>
  </si>
  <si>
    <t>-3</t>
  </si>
  <si>
    <t>-4</t>
  </si>
  <si>
    <t>9</t>
  </si>
  <si>
    <t>-7</t>
  </si>
  <si>
    <t>-10</t>
  </si>
  <si>
    <t>-1</t>
  </si>
  <si>
    <t>12</t>
  </si>
  <si>
    <t>0</t>
  </si>
  <si>
    <t>-2</t>
  </si>
  <si>
    <t>14</t>
  </si>
  <si>
    <t>wo</t>
  </si>
  <si>
    <t>-13</t>
  </si>
  <si>
    <t>-11</t>
  </si>
  <si>
    <t>13</t>
  </si>
  <si>
    <t xml:space="preserve"> </t>
  </si>
  <si>
    <t>-15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</si>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</sst>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workbookViewId="0">
      <selection activeCell="B8" sqref="B8"/>
    </sheetView>
  </sheetViews>
  <sheetFormatPr defaultRowHeight="13.2" x14ac:dyDescent="0.25"/>
  <sheetData>
    <row r="2" spans="1:2" x14ac:dyDescent="0.25">
      <c r="A2" s="117"/>
      <c r="B2" t="s">
        <v>63</v>
      </c>
    </row>
    <row r="4" spans="1:2" x14ac:dyDescent="0.25">
      <c r="A4" s="114"/>
      <c r="B4" t="s">
        <v>65</v>
      </c>
    </row>
    <row r="5" spans="1:2" x14ac:dyDescent="0.25">
      <c r="B5" t="s">
        <v>66</v>
      </c>
    </row>
    <row r="7" spans="1:2" x14ac:dyDescent="0.25">
      <c r="B7" t="s">
        <v>73</v>
      </c>
    </row>
    <row r="9" spans="1:2" x14ac:dyDescent="0.25">
      <c r="B9" t="s">
        <v>67</v>
      </c>
    </row>
    <row r="11" spans="1:2" x14ac:dyDescent="0.25">
      <c r="B11" t="s">
        <v>68</v>
      </c>
    </row>
    <row r="13" spans="1:2" x14ac:dyDescent="0.25">
      <c r="B13" t="s">
        <v>70</v>
      </c>
    </row>
    <row r="14" spans="1:2" x14ac:dyDescent="0.25">
      <c r="B14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workbookViewId="0">
      <selection activeCell="A30" sqref="A30:A31"/>
    </sheetView>
  </sheetViews>
  <sheetFormatPr defaultRowHeight="13.2" x14ac:dyDescent="0.25"/>
  <cols>
    <col min="1" max="2" width="3.332031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9" ht="30.9" customHeight="1" x14ac:dyDescent="0.25">
      <c r="A1" s="118"/>
      <c r="B1" s="178" t="s">
        <v>78</v>
      </c>
      <c r="C1" s="178"/>
      <c r="D1" s="178"/>
      <c r="E1" s="178"/>
      <c r="F1" s="178"/>
      <c r="G1" s="178"/>
    </row>
    <row r="2" spans="1:9" ht="12" customHeight="1" x14ac:dyDescent="0.25">
      <c r="A2" s="212">
        <v>25</v>
      </c>
      <c r="B2" s="215">
        <v>1</v>
      </c>
      <c r="C2" s="74" t="str">
        <f>IF(A2&gt;0,VLOOKUP(A2,seznam!$A$2:$C$129,3),"------")</f>
        <v>MS Brno</v>
      </c>
      <c r="D2" s="75"/>
      <c r="E2" s="75"/>
      <c r="F2" s="216" t="str">
        <f>'1.st A+B'!Y2</f>
        <v>Hustopeče 1.4.2023</v>
      </c>
      <c r="G2" s="217"/>
    </row>
    <row r="3" spans="1:9" ht="12" customHeight="1" x14ac:dyDescent="0.25">
      <c r="A3" s="213"/>
      <c r="B3" s="159"/>
      <c r="C3" s="92" t="str">
        <f>IF(A2&gt;0,VLOOKUP(A2,seznam!$A$2:$C$129,2),"------")</f>
        <v>Bednář Antonín</v>
      </c>
      <c r="D3" s="75"/>
      <c r="E3" s="75"/>
      <c r="F3" s="217"/>
      <c r="G3" s="217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>3:0   (6;8;6;;)</v>
      </c>
    </row>
    <row r="4" spans="1:9" ht="12" customHeight="1" x14ac:dyDescent="0.25">
      <c r="A4" s="212">
        <v>48</v>
      </c>
      <c r="B4" s="214">
        <v>2</v>
      </c>
      <c r="C4" s="76" t="str">
        <f>IF(A4&gt;0,VLOOKUP(A4,seznam!$A$2:$C$129,3),"------")</f>
        <v>KST Blansko</v>
      </c>
      <c r="D4" s="77" t="str">
        <f>IF('zap_pav B'!J2&gt;'zap_pav B'!L2,'zap_pav B'!B2,IF('zap_pav B'!J2&lt;'zap_pav B'!L2,'zap_pav B'!D2," "))</f>
        <v>Bednář Antonín</v>
      </c>
      <c r="E4" s="75"/>
      <c r="F4" s="75"/>
      <c r="G4" s="75"/>
    </row>
    <row r="5" spans="1:9" ht="12" customHeight="1" x14ac:dyDescent="0.25">
      <c r="A5" s="213"/>
      <c r="B5" s="214"/>
      <c r="C5" s="93" t="str">
        <f>IF(A4&gt;0,VLOOKUP(A4,seznam!$A$2:$C$129,2),"------")</f>
        <v>Hampl Petr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(6;8;6;;)</v>
      </c>
      <c r="E5" s="78"/>
      <c r="F5" s="75"/>
      <c r="G5" s="75"/>
    </row>
    <row r="6" spans="1:9" ht="12" customHeight="1" x14ac:dyDescent="0.25">
      <c r="A6" s="212">
        <v>35</v>
      </c>
      <c r="B6" s="214">
        <v>3</v>
      </c>
      <c r="C6" s="74" t="str">
        <f>IF(A6&gt;0,VLOOKUP(A6,seznam!$A$2:$C$129,3),"------")</f>
        <v>KST Blansko</v>
      </c>
      <c r="D6" s="75"/>
      <c r="E6" s="79" t="str">
        <f>IF('zap_pav B'!W2&gt;'zap_pav B'!Y2,'zap_pav B'!O2,IF('zap_pav B'!W2&lt;'zap_pav B'!Y2,'zap_pav B'!Q2," "))</f>
        <v>Bednář Antonín</v>
      </c>
      <c r="F6" s="75"/>
      <c r="G6" s="75"/>
    </row>
    <row r="7" spans="1:9" ht="12" customHeight="1" x14ac:dyDescent="0.25">
      <c r="A7" s="213"/>
      <c r="B7" s="214"/>
      <c r="C7" s="92" t="str">
        <f>IF(A6&gt;0,VLOOKUP(A6,seznam!$A$2:$C$129,2),"------")</f>
        <v>Kuchar Štěpán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3:1   (12;9;-5;9;)</v>
      </c>
      <c r="F7" s="78"/>
      <c r="G7" s="75"/>
    </row>
    <row r="8" spans="1:9" ht="12" customHeight="1" x14ac:dyDescent="0.25">
      <c r="A8" s="212">
        <v>30</v>
      </c>
      <c r="B8" s="214">
        <v>4</v>
      </c>
      <c r="C8" s="76" t="str">
        <f>IF(A8&gt;0,VLOOKUP(A8,seznam!$A$2:$C$129,3),"------")</f>
        <v>KST FOSFA LVA</v>
      </c>
      <c r="D8" s="77" t="str">
        <f>IF('zap_pav B'!J3&gt;'zap_pav B'!L3,'zap_pav B'!B3,IF('zap_pav B'!J3&lt;'zap_pav B'!L3,'zap_pav B'!D3," "))</f>
        <v>Pavlík Dominik</v>
      </c>
      <c r="E8" s="78"/>
      <c r="F8" s="78"/>
      <c r="G8" s="75"/>
    </row>
    <row r="9" spans="1:9" ht="12" customHeight="1" x14ac:dyDescent="0.25">
      <c r="A9" s="213"/>
      <c r="B9" s="214"/>
      <c r="C9" s="93" t="str">
        <f>IF(A8&gt;0,VLOOKUP(A8,seznam!$A$2:$C$129,2),"------")</f>
        <v>Pavlík Dominik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(8;5;11;;)</v>
      </c>
      <c r="E9" s="75"/>
      <c r="F9" s="78"/>
      <c r="G9" s="75"/>
    </row>
    <row r="10" spans="1:9" ht="12" customHeight="1" x14ac:dyDescent="0.25">
      <c r="A10" s="212">
        <v>32</v>
      </c>
      <c r="B10" s="214">
        <v>5</v>
      </c>
      <c r="C10" s="74" t="str">
        <f>IF(A10&gt;0,VLOOKUP(A10,seznam!$A$2:$C$129,3),"------")</f>
        <v>KST Blansko</v>
      </c>
      <c r="D10" s="75"/>
      <c r="E10" s="75"/>
      <c r="F10" s="79" t="str">
        <f>IF('zap_pav B'!W11&gt;'zap_pav B'!Y11,'zap_pav B'!O11,IF('zap_pav B'!W11&lt;'zap_pav B'!Y11,'zap_pav B'!Q11," "))</f>
        <v>Bednář Antonín</v>
      </c>
      <c r="G10" s="75"/>
    </row>
    <row r="11" spans="1:9" ht="12" customHeight="1" x14ac:dyDescent="0.25">
      <c r="A11" s="213"/>
      <c r="B11" s="214"/>
      <c r="C11" s="92" t="str">
        <f>IF(A10&gt;0,VLOOKUP(A10,seznam!$A$2:$C$129,2),"------")</f>
        <v>Švarc Robert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(7;8;11;;)</v>
      </c>
      <c r="G11" s="78"/>
    </row>
    <row r="12" spans="1:9" ht="12" customHeight="1" x14ac:dyDescent="0.25">
      <c r="A12" s="212">
        <v>36</v>
      </c>
      <c r="B12" s="214">
        <v>6</v>
      </c>
      <c r="C12" s="76" t="str">
        <f>IF(A12&gt;0,VLOOKUP(A12,seznam!$A$2:$C$129,3),"------")</f>
        <v>KST Vyškov</v>
      </c>
      <c r="D12" s="77" t="str">
        <f>IF('zap_pav B'!J4&gt;'zap_pav B'!L4,'zap_pav B'!B4,IF('zap_pav B'!J4&lt;'zap_pav B'!L4,'zap_pav B'!D4," "))</f>
        <v>Crhonek David</v>
      </c>
      <c r="E12" s="75"/>
      <c r="F12" s="78"/>
      <c r="G12" s="78"/>
    </row>
    <row r="13" spans="1:9" ht="12" customHeight="1" x14ac:dyDescent="0.25">
      <c r="A13" s="213"/>
      <c r="B13" s="214"/>
      <c r="C13" s="93" t="str">
        <f>IF(A12&gt;0,VLOOKUP(A12,seznam!$A$2:$C$129,2),"------")</f>
        <v>Crhonek David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3:2   (-8;7;9;-10;8)</v>
      </c>
      <c r="E13" s="78"/>
      <c r="F13" s="78"/>
      <c r="G13" s="78"/>
    </row>
    <row r="14" spans="1:9" ht="12" customHeight="1" x14ac:dyDescent="0.25">
      <c r="A14" s="212">
        <v>40</v>
      </c>
      <c r="B14" s="214">
        <v>7</v>
      </c>
      <c r="C14" s="74" t="str">
        <f>IF(A14&gt;0,VLOOKUP(A14,seznam!$A$2:$C$129,3),"------")</f>
        <v>Agrotec Hustopeče</v>
      </c>
      <c r="D14" s="75"/>
      <c r="E14" s="79" t="str">
        <f>IF('zap_pav B'!W3&gt;'zap_pav B'!Y3,'zap_pav B'!O3,IF('zap_pav B'!W3&lt;'zap_pav B'!Y3,'zap_pav B'!Q3," "))</f>
        <v>Zaoral Milan</v>
      </c>
      <c r="F14" s="78"/>
      <c r="G14" s="78"/>
    </row>
    <row r="15" spans="1:9" ht="12" customHeight="1" x14ac:dyDescent="0.25">
      <c r="A15" s="213"/>
      <c r="B15" s="214"/>
      <c r="C15" s="92" t="str">
        <f>IF(A14&gt;0,VLOOKUP(A14,seznam!$A$2:$C$129,2),"------")</f>
        <v>Chloupek Ondra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(6;3;-8;3;)</v>
      </c>
      <c r="F15" s="75"/>
      <c r="G15" s="78"/>
    </row>
    <row r="16" spans="1:9" ht="12" customHeight="1" x14ac:dyDescent="0.25">
      <c r="A16" s="212">
        <v>29</v>
      </c>
      <c r="B16" s="214">
        <v>8</v>
      </c>
      <c r="C16" s="76" t="str">
        <f>IF(A16&gt;0,VLOOKUP(A16,seznam!$A$2:$C$129,3),"------")</f>
        <v>KST Vyškov</v>
      </c>
      <c r="D16" s="77" t="str">
        <f>IF('zap_pav B'!J5&gt;'zap_pav B'!L5,'zap_pav B'!B5,IF('zap_pav B'!J5&lt;'zap_pav B'!L5,'zap_pav B'!D5," "))</f>
        <v>Zaoral Milan</v>
      </c>
      <c r="E16" s="78"/>
      <c r="F16" s="75"/>
      <c r="G16" s="78"/>
    </row>
    <row r="17" spans="1:7" ht="12" customHeight="1" x14ac:dyDescent="0.25">
      <c r="A17" s="213"/>
      <c r="B17" s="214"/>
      <c r="C17" s="93" t="str">
        <f>IF(A16&gt;0,VLOOKUP(A16,seznam!$A$2:$C$129,2),"------")</f>
        <v>Zaoral Milan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(1;5;6;;)</v>
      </c>
      <c r="E17" s="75"/>
      <c r="F17" s="75"/>
      <c r="G17" s="78"/>
    </row>
    <row r="18" spans="1:7" ht="12" customHeight="1" x14ac:dyDescent="0.25">
      <c r="A18" s="212">
        <v>27</v>
      </c>
      <c r="B18" s="214">
        <v>9</v>
      </c>
      <c r="C18" s="74" t="str">
        <f>IF(A18&gt;0,VLOOKUP(A18,seznam!$A$2:$C$129,3),"------")</f>
        <v>KST Blansko</v>
      </c>
      <c r="D18" s="75"/>
      <c r="E18" s="75"/>
      <c r="F18" s="75"/>
      <c r="G18" s="79" t="str">
        <f>IF('zap_pav B'!W16&gt;'zap_pav B'!Y16,'zap_pav B'!O16,IF('zap_pav B'!W16&lt;'zap_pav B'!Y16,'zap_pav B'!Q16," "))</f>
        <v>Ovesný Marek</v>
      </c>
    </row>
    <row r="19" spans="1:7" ht="12" customHeight="1" x14ac:dyDescent="0.25">
      <c r="A19" s="213"/>
      <c r="B19" s="214"/>
      <c r="C19" s="92" t="str">
        <f>IF(A18&gt;0,VLOOKUP(A18,seznam!$A$2:$C$129,2),"------")</f>
        <v>Fousková Jarmila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3:0   (12;7;5;;)</v>
      </c>
    </row>
    <row r="20" spans="1:7" ht="12" customHeight="1" x14ac:dyDescent="0.25">
      <c r="A20" s="212">
        <v>41</v>
      </c>
      <c r="B20" s="214">
        <v>10</v>
      </c>
      <c r="C20" s="76" t="str">
        <f>IF(A20&gt;0,VLOOKUP(A20,seznam!$A$2:$C$129,3),"------")</f>
        <v>Sokol Vracov</v>
      </c>
      <c r="D20" s="77" t="str">
        <f>IF('zap_pav B'!J6&gt;'zap_pav B'!L6,'zap_pav B'!B6,IF('zap_pav B'!J6&lt;'zap_pav B'!L6,'zap_pav B'!D6," "))</f>
        <v>Fousková Jarmila</v>
      </c>
      <c r="E20" s="75"/>
      <c r="F20" s="75"/>
      <c r="G20" s="81"/>
    </row>
    <row r="21" spans="1:7" ht="12" customHeight="1" x14ac:dyDescent="0.25">
      <c r="A21" s="213"/>
      <c r="B21" s="214"/>
      <c r="C21" s="93" t="str">
        <f>IF(A20&gt;0,VLOOKUP(A20,seznam!$A$2:$C$129,2),"------")</f>
        <v>Uherková Lucie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3:2   (7;-9;-9;11;9)</v>
      </c>
      <c r="E21" s="78"/>
      <c r="F21" s="75"/>
      <c r="G21" s="81"/>
    </row>
    <row r="22" spans="1:7" ht="12" customHeight="1" x14ac:dyDescent="0.25">
      <c r="A22" s="212">
        <v>49</v>
      </c>
      <c r="B22" s="214">
        <v>11</v>
      </c>
      <c r="C22" s="74" t="str">
        <f>IF(A22&gt;0,VLOOKUP(A22,seznam!$A$2:$C$129,3),"------")</f>
        <v>KST Vyškov</v>
      </c>
      <c r="D22" s="75"/>
      <c r="E22" s="79" t="str">
        <f>IF('zap_pav B'!W4&gt;'zap_pav B'!Y4,'zap_pav B'!O4,IF('zap_pav B'!W4&lt;'zap_pav B'!Y4,'zap_pav B'!Q4," "))</f>
        <v>Fousková Jarmila</v>
      </c>
      <c r="F22" s="75"/>
      <c r="G22" s="81"/>
    </row>
    <row r="23" spans="1:7" ht="12" customHeight="1" x14ac:dyDescent="0.25">
      <c r="A23" s="213"/>
      <c r="B23" s="214"/>
      <c r="C23" s="92" t="str">
        <f>IF(A22&gt;0,VLOOKUP(A22,seznam!$A$2:$C$129,2),"------")</f>
        <v>Zbořilová Natálie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3:2   (2;-4;9;-8;8)</v>
      </c>
      <c r="F23" s="78"/>
      <c r="G23" s="81"/>
    </row>
    <row r="24" spans="1:7" ht="12" customHeight="1" x14ac:dyDescent="0.25">
      <c r="A24" s="212">
        <v>52</v>
      </c>
      <c r="B24" s="214">
        <v>12</v>
      </c>
      <c r="C24" s="76" t="str">
        <f>IF(A24&gt;0,VLOOKUP(A24,seznam!$A$2:$C$129,3),"------")</f>
        <v>MK Řeznovice</v>
      </c>
      <c r="D24" s="77" t="str">
        <f>IF('zap_pav B'!J7&gt;'zap_pav B'!L7,'zap_pav B'!B7,IF('zap_pav B'!J7&lt;'zap_pav B'!L7,'zap_pav B'!D7," "))</f>
        <v>Zubko Vadim</v>
      </c>
      <c r="E24" s="78"/>
      <c r="F24" s="78"/>
      <c r="G24" s="81"/>
    </row>
    <row r="25" spans="1:7" ht="12" customHeight="1" x14ac:dyDescent="0.25">
      <c r="A25" s="213"/>
      <c r="B25" s="214"/>
      <c r="C25" s="93" t="str">
        <f>IF(A24&gt;0,VLOOKUP(A24,seznam!$A$2:$C$129,2),"------")</f>
        <v>Zubko Vadim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3:1   (10;7;-10;10;)</v>
      </c>
      <c r="E25" s="75"/>
      <c r="F25" s="78"/>
      <c r="G25" s="81"/>
    </row>
    <row r="26" spans="1:7" ht="12" customHeight="1" x14ac:dyDescent="0.25">
      <c r="A26" s="212">
        <v>31</v>
      </c>
      <c r="B26" s="214">
        <v>13</v>
      </c>
      <c r="C26" s="74" t="str">
        <f>IF(A26&gt;0,VLOOKUP(A26,seznam!$A$2:$C$129,3),"------")</f>
        <v>Agrotec Hustopeče</v>
      </c>
      <c r="D26" s="75"/>
      <c r="E26" s="75"/>
      <c r="F26" s="79" t="str">
        <f>IF('zap_pav B'!W12&gt;'zap_pav B'!Y12,'zap_pav B'!O12,IF('zap_pav B'!W12&lt;'zap_pav B'!Y12,'zap_pav B'!Q12," "))</f>
        <v>Ovesný Marek</v>
      </c>
      <c r="G26" s="81"/>
    </row>
    <row r="27" spans="1:7" ht="12" customHeight="1" x14ac:dyDescent="0.25">
      <c r="A27" s="213"/>
      <c r="B27" s="214"/>
      <c r="C27" s="92" t="str">
        <f>IF(A26&gt;0,VLOOKUP(A26,seznam!$A$2:$C$129,2),"------")</f>
        <v>Ovesný Marek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(-12;7;8;3;)</v>
      </c>
      <c r="G27" s="82"/>
    </row>
    <row r="28" spans="1:7" ht="12" customHeight="1" x14ac:dyDescent="0.25">
      <c r="A28" s="212">
        <v>37</v>
      </c>
      <c r="B28" s="214">
        <v>14</v>
      </c>
      <c r="C28" s="76" t="str">
        <f>IF(A28&gt;0,VLOOKUP(A28,seznam!$A$2:$C$129,3),"------")</f>
        <v>Klobouky u Brna</v>
      </c>
      <c r="D28" s="77" t="str">
        <f>IF('zap_pav B'!J8&gt;'zap_pav B'!L8,'zap_pav B'!B8,IF('zap_pav B'!J8&lt;'zap_pav B'!L8,'zap_pav B'!D8," "))</f>
        <v>Ovesný Marek</v>
      </c>
      <c r="E28" s="75"/>
      <c r="F28" s="78"/>
      <c r="G28" s="82"/>
    </row>
    <row r="29" spans="1:7" ht="12" customHeight="1" x14ac:dyDescent="0.25">
      <c r="A29" s="213"/>
      <c r="B29" s="214"/>
      <c r="C29" s="93" t="str">
        <f>IF(A28&gt;0,VLOOKUP(A28,seznam!$A$2:$C$129,2),"------")</f>
        <v>Kocman Šimon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3:0   (6;7;11;;)</v>
      </c>
      <c r="E29" s="78"/>
      <c r="F29" s="78"/>
      <c r="G29" s="82"/>
    </row>
    <row r="30" spans="1:7" ht="12" customHeight="1" x14ac:dyDescent="0.25">
      <c r="A30" s="212">
        <v>53</v>
      </c>
      <c r="B30" s="214">
        <v>15</v>
      </c>
      <c r="C30" s="74" t="str">
        <f>IF(A30&gt;0,VLOOKUP(A30,seznam!$A$2:$C$129,3),"------")</f>
        <v>TT Moravský Krumlov</v>
      </c>
      <c r="D30" s="75"/>
      <c r="E30" s="79" t="str">
        <f>IF('zap_pav B'!W5&gt;'zap_pav B'!Y5,'zap_pav B'!O5,IF('zap_pav B'!W5&lt;'zap_pav B'!Y5,'zap_pav B'!Q5," "))</f>
        <v>Ovesný Marek</v>
      </c>
      <c r="F30" s="78"/>
      <c r="G30" s="82"/>
    </row>
    <row r="31" spans="1:7" ht="12" customHeight="1" x14ac:dyDescent="0.25">
      <c r="A31" s="213"/>
      <c r="B31" s="214"/>
      <c r="C31" s="92" t="str">
        <f>IF(A30&gt;0,VLOOKUP(A30,seznam!$A$2:$C$129,2),"------")</f>
        <v>Čech Jan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(5;11;8;;)</v>
      </c>
      <c r="F31" s="75"/>
      <c r="G31" s="82"/>
    </row>
    <row r="32" spans="1:7" ht="12" customHeight="1" x14ac:dyDescent="0.25">
      <c r="A32" s="212">
        <v>26</v>
      </c>
      <c r="B32" s="214">
        <v>16</v>
      </c>
      <c r="C32" s="76" t="str">
        <f>IF(A32&gt;0,VLOOKUP(A32,seznam!$A$2:$C$129,3),"------")</f>
        <v>TJ Brno-Bystrc</v>
      </c>
      <c r="D32" s="77" t="str">
        <f>IF('zap_pav B'!J9&gt;'zap_pav B'!L9,'zap_pav B'!B9,IF('zap_pav B'!J9&lt;'zap_pav B'!L9,'zap_pav B'!D9," "))</f>
        <v>Bureš Matěj</v>
      </c>
      <c r="E32" s="78"/>
      <c r="F32" s="75"/>
      <c r="G32" s="82"/>
    </row>
    <row r="33" spans="1:7" ht="12" customHeight="1" x14ac:dyDescent="0.25">
      <c r="A33" s="213"/>
      <c r="B33" s="214"/>
      <c r="C33" s="93" t="str">
        <f>IF(A32&gt;0,VLOOKUP(A32,seznam!$A$2:$C$129,2),"------")</f>
        <v>Bureš Matěj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3:1   (-8;6;2;5;)</v>
      </c>
      <c r="E33" s="75"/>
      <c r="F33" s="75"/>
      <c r="G33" s="82"/>
    </row>
    <row r="34" spans="1:7" ht="12" customHeight="1" x14ac:dyDescent="0.25">
      <c r="A34" s="212"/>
      <c r="B34" s="214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 B'!W19&gt;'zap_pav B'!Y19,'zap_pav B'!O19,IF('zap_pav B'!W19&lt;'zap_pav B'!Y19,'zap_pav B'!Q19," "))</f>
        <v xml:space="preserve"> </v>
      </c>
    </row>
    <row r="35" spans="1:7" ht="12" customHeight="1" x14ac:dyDescent="0.25">
      <c r="A35" s="213"/>
      <c r="B35" s="214"/>
      <c r="C35" s="92" t="str">
        <f>IF(A34&gt;0,VLOOKUP(A34,seznam!$A$2:$C$129,2),"------")</f>
        <v>------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25">
      <c r="A36" s="212"/>
      <c r="B36" s="214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 xml:space="preserve"> </v>
      </c>
      <c r="E36" s="75"/>
      <c r="F36" s="75"/>
      <c r="G36" s="82"/>
    </row>
    <row r="37" spans="1:7" ht="12" customHeight="1" x14ac:dyDescent="0.25">
      <c r="A37" s="213"/>
      <c r="B37" s="214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78"/>
      <c r="F37" s="75"/>
      <c r="G37" s="82"/>
    </row>
    <row r="38" spans="1:7" ht="12" customHeight="1" x14ac:dyDescent="0.25">
      <c r="A38" s="212"/>
      <c r="B38" s="214">
        <v>19</v>
      </c>
      <c r="C38" s="74" t="str">
        <f>IF(A38&gt;0,VLOOKUP(A38,seznam!$A$2:$C$129,3),"------")</f>
        <v>------</v>
      </c>
      <c r="D38" s="75"/>
      <c r="E38" s="79" t="str">
        <f>IF('zap_pav B'!W6&gt;'zap_pav B'!Y6,'zap_pav B'!O6,IF('zap_pav B'!W6&lt;'zap_pav B'!Y6,'zap_pav B'!Q6," "))</f>
        <v xml:space="preserve"> </v>
      </c>
      <c r="F38" s="75"/>
      <c r="G38" s="82"/>
    </row>
    <row r="39" spans="1:7" ht="12" customHeight="1" x14ac:dyDescent="0.25">
      <c r="A39" s="213"/>
      <c r="B39" s="214"/>
      <c r="C39" s="92" t="str">
        <f>IF(A38&gt;0,VLOOKUP(A38,seznam!$A$2:$C$129,2),"------")</f>
        <v>------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78"/>
      <c r="G39" s="82"/>
    </row>
    <row r="40" spans="1:7" ht="12" customHeight="1" x14ac:dyDescent="0.25">
      <c r="A40" s="212"/>
      <c r="B40" s="214">
        <v>20</v>
      </c>
      <c r="C40" s="76" t="str">
        <f>IF(A40&gt;0,VLOOKUP(A40,seznam!$A$2:$C$129,3),"------")</f>
        <v>------</v>
      </c>
      <c r="D40" s="77" t="str">
        <f>IF('zap_pav B'!J11&gt;'zap_pav B'!L11,'zap_pav B'!B11,IF('zap_pav B'!J11&lt;'zap_pav B'!L11,'zap_pav B'!D11," "))</f>
        <v xml:space="preserve"> </v>
      </c>
      <c r="E40" s="78"/>
      <c r="F40" s="78"/>
      <c r="G40" s="82"/>
    </row>
    <row r="41" spans="1:7" ht="12" customHeight="1" x14ac:dyDescent="0.25">
      <c r="A41" s="213"/>
      <c r="B41" s="214"/>
      <c r="C41" s="93" t="str">
        <f>IF(A40&gt;0,VLOOKUP(A40,seznam!$A$2:$C$129,2),"------")</f>
        <v>------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75"/>
      <c r="F41" s="78"/>
      <c r="G41" s="82"/>
    </row>
    <row r="42" spans="1:7" ht="12" customHeight="1" x14ac:dyDescent="0.25">
      <c r="A42" s="212"/>
      <c r="B42" s="214">
        <v>21</v>
      </c>
      <c r="C42" s="74" t="str">
        <f>IF(A42&gt;0,VLOOKUP(A42,seznam!$A$2:$C$129,3),"------")</f>
        <v>------</v>
      </c>
      <c r="D42" s="75"/>
      <c r="E42" s="75"/>
      <c r="F42" s="79" t="str">
        <f>IF('zap_pav B'!W13&gt;'zap_pav B'!Y13,'zap_pav B'!O13,IF('zap_pav B'!W13&lt;'zap_pav B'!Y13,'zap_pav B'!Q13," "))</f>
        <v xml:space="preserve"> </v>
      </c>
      <c r="G42" s="82"/>
    </row>
    <row r="43" spans="1:7" ht="12" customHeight="1" x14ac:dyDescent="0.25">
      <c r="A43" s="213"/>
      <c r="B43" s="214"/>
      <c r="C43" s="92" t="str">
        <f>IF(A42&gt;0,VLOOKUP(A42,seznam!$A$2:$C$129,2),"------")</f>
        <v>------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1"/>
    </row>
    <row r="44" spans="1:7" ht="12" customHeight="1" x14ac:dyDescent="0.25">
      <c r="A44" s="212"/>
      <c r="B44" s="214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 xml:space="preserve"> </v>
      </c>
      <c r="E44" s="75"/>
      <c r="F44" s="78"/>
      <c r="G44" s="81"/>
    </row>
    <row r="45" spans="1:7" ht="12" customHeight="1" x14ac:dyDescent="0.25">
      <c r="A45" s="213"/>
      <c r="B45" s="214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78"/>
      <c r="F45" s="78"/>
      <c r="G45" s="81"/>
    </row>
    <row r="46" spans="1:7" ht="12" customHeight="1" x14ac:dyDescent="0.25">
      <c r="A46" s="212"/>
      <c r="B46" s="214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 xml:space="preserve"> </v>
      </c>
      <c r="F46" s="78"/>
      <c r="G46" s="81"/>
    </row>
    <row r="47" spans="1:7" ht="12" customHeight="1" x14ac:dyDescent="0.25">
      <c r="A47" s="213"/>
      <c r="B47" s="214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75"/>
      <c r="G47" s="81"/>
    </row>
    <row r="48" spans="1:7" ht="12" customHeight="1" x14ac:dyDescent="0.25">
      <c r="A48" s="212"/>
      <c r="B48" s="214">
        <v>24</v>
      </c>
      <c r="C48" s="76" t="str">
        <f>IF(A48&gt;0,VLOOKUP(A48,seznam!$A$2:$C$129,3),"------")</f>
        <v>------</v>
      </c>
      <c r="D48" s="77" t="str">
        <f>IF('zap_pav B'!J13&gt;'zap_pav B'!L13,'zap_pav B'!B13,IF('zap_pav B'!J13&lt;'zap_pav B'!L13,'zap_pav B'!D13," "))</f>
        <v xml:space="preserve"> </v>
      </c>
      <c r="E48" s="78"/>
      <c r="F48" s="75"/>
      <c r="G48" s="81"/>
    </row>
    <row r="49" spans="1:7" ht="12" customHeight="1" x14ac:dyDescent="0.25">
      <c r="A49" s="213"/>
      <c r="B49" s="214"/>
      <c r="C49" s="93" t="str">
        <f>IF(A48&gt;0,VLOOKUP(A48,seznam!$A$2:$C$129,2),"------")</f>
        <v>------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75"/>
      <c r="F49" s="75"/>
      <c r="G49" s="81"/>
    </row>
    <row r="50" spans="1:7" ht="12" customHeight="1" x14ac:dyDescent="0.25">
      <c r="A50" s="212"/>
      <c r="B50" s="214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 B'!W17&gt;'zap_pav B'!Y17,'zap_pav B'!O17,IF('zap_pav B'!W17&lt;'zap_pav B'!Y17,'zap_pav B'!Q17," "))</f>
        <v xml:space="preserve"> </v>
      </c>
    </row>
    <row r="51" spans="1:7" ht="12" customHeight="1" x14ac:dyDescent="0.25">
      <c r="A51" s="213"/>
      <c r="B51" s="214"/>
      <c r="C51" s="92" t="str">
        <f>IF(A50&gt;0,VLOOKUP(A50,seznam!$A$2:$C$129,2),"------")</f>
        <v>------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25">
      <c r="A52" s="212"/>
      <c r="B52" s="214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 xml:space="preserve"> </v>
      </c>
      <c r="E52" s="75"/>
      <c r="F52" s="75"/>
      <c r="G52" s="78"/>
    </row>
    <row r="53" spans="1:7" ht="12" customHeight="1" x14ac:dyDescent="0.25">
      <c r="A53" s="213"/>
      <c r="B53" s="214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78"/>
      <c r="F53" s="75"/>
      <c r="G53" s="78"/>
    </row>
    <row r="54" spans="1:7" ht="12" customHeight="1" x14ac:dyDescent="0.25">
      <c r="A54" s="212"/>
      <c r="B54" s="214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 xml:space="preserve"> </v>
      </c>
      <c r="F54" s="75"/>
      <c r="G54" s="78"/>
    </row>
    <row r="55" spans="1:7" ht="12" customHeight="1" x14ac:dyDescent="0.25">
      <c r="A55" s="213"/>
      <c r="B55" s="214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78"/>
      <c r="G55" s="78"/>
    </row>
    <row r="56" spans="1:7" ht="12" customHeight="1" x14ac:dyDescent="0.25">
      <c r="A56" s="212"/>
      <c r="B56" s="214">
        <v>28</v>
      </c>
      <c r="C56" s="76" t="str">
        <f>IF(A56&gt;0,VLOOKUP(A56,seznam!$A$2:$C$129,3),"------")</f>
        <v>------</v>
      </c>
      <c r="D56" s="77" t="str">
        <f>IF('zap_pav B'!J15&gt;'zap_pav B'!L15,'zap_pav B'!B15,IF('zap_pav B'!J15&lt;'zap_pav B'!L15,'zap_pav B'!D15," "))</f>
        <v xml:space="preserve"> </v>
      </c>
      <c r="E56" s="78"/>
      <c r="F56" s="78"/>
      <c r="G56" s="78"/>
    </row>
    <row r="57" spans="1:7" ht="12" customHeight="1" x14ac:dyDescent="0.25">
      <c r="A57" s="213"/>
      <c r="B57" s="214"/>
      <c r="C57" s="93" t="str">
        <f>IF(A56&gt;0,VLOOKUP(A56,seznam!$A$2:$C$129,2),"------")</f>
        <v>------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75"/>
      <c r="F57" s="78"/>
      <c r="G57" s="78"/>
    </row>
    <row r="58" spans="1:7" ht="12" customHeight="1" x14ac:dyDescent="0.25">
      <c r="A58" s="212"/>
      <c r="B58" s="214">
        <v>29</v>
      </c>
      <c r="C58" s="74" t="str">
        <f>IF(A58&gt;0,VLOOKUP(A58,seznam!$A$2:$C$129,3),"------")</f>
        <v>------</v>
      </c>
      <c r="D58" s="75"/>
      <c r="E58" s="75"/>
      <c r="F58" s="79" t="str">
        <f>IF('zap_pav B'!W14&gt;'zap_pav B'!Y14,'zap_pav B'!O14,IF('zap_pav B'!W14&lt;'zap_pav B'!Y14,'zap_pav B'!Q14," "))</f>
        <v xml:space="preserve"> </v>
      </c>
      <c r="G58" s="78"/>
    </row>
    <row r="59" spans="1:7" ht="12" customHeight="1" x14ac:dyDescent="0.25">
      <c r="A59" s="213"/>
      <c r="B59" s="214"/>
      <c r="C59" s="92" t="str">
        <f>IF(A58&gt;0,VLOOKUP(A58,seznam!$A$2:$C$129,2),"------")</f>
        <v>------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75"/>
    </row>
    <row r="60" spans="1:7" ht="12" customHeight="1" x14ac:dyDescent="0.25">
      <c r="A60" s="212"/>
      <c r="B60" s="214">
        <v>30</v>
      </c>
      <c r="C60" s="76" t="str">
        <f>IF(A60&gt;0,VLOOKUP(A60,seznam!$A$2:$C$129,3),"------")</f>
        <v>------</v>
      </c>
      <c r="D60" s="77" t="str">
        <f>IF('zap_pav B'!J16&gt;'zap_pav B'!L16,'zap_pav B'!B16,IF('zap_pav B'!J16&lt;'zap_pav B'!L16,'zap_pav B'!D16," "))</f>
        <v xml:space="preserve"> </v>
      </c>
      <c r="E60" s="75"/>
      <c r="F60" s="78"/>
      <c r="G60" s="75"/>
    </row>
    <row r="61" spans="1:7" ht="12" customHeight="1" x14ac:dyDescent="0.25">
      <c r="A61" s="213"/>
      <c r="B61" s="214"/>
      <c r="C61" s="93" t="str">
        <f>IF(A60&gt;0,VLOOKUP(A60,seznam!$A$2:$C$129,2),"------")</f>
        <v>------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78"/>
      <c r="F61" s="78"/>
      <c r="G61" s="75"/>
    </row>
    <row r="62" spans="1:7" ht="12" customHeight="1" x14ac:dyDescent="0.25">
      <c r="A62" s="212"/>
      <c r="B62" s="214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 xml:space="preserve"> </v>
      </c>
      <c r="F62" s="78"/>
      <c r="G62" s="75"/>
    </row>
    <row r="63" spans="1:7" ht="12" customHeight="1" x14ac:dyDescent="0.25">
      <c r="A63" s="213"/>
      <c r="B63" s="214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75"/>
      <c r="G63" s="75"/>
    </row>
    <row r="64" spans="1:7" ht="12" customHeight="1" x14ac:dyDescent="0.25">
      <c r="A64" s="212"/>
      <c r="B64" s="122">
        <v>32</v>
      </c>
      <c r="C64" s="76" t="str">
        <f>IF(A64&gt;0,VLOOKUP(A64,seznam!$A$2:$C$129,3),"------")</f>
        <v>------</v>
      </c>
      <c r="D64" s="77" t="str">
        <f>IF('zap_pav B'!J17&gt;'zap_pav B'!L17,'zap_pav B'!B17,IF('zap_pav B'!J17&lt;'zap_pav B'!L17,'zap_pav B'!D17," "))</f>
        <v xml:space="preserve"> </v>
      </c>
      <c r="E64" s="78"/>
      <c r="F64" s="75"/>
      <c r="G64" s="75"/>
    </row>
    <row r="65" spans="1:7" ht="12" customHeight="1" x14ac:dyDescent="0.25">
      <c r="A65" s="213"/>
      <c r="B65" s="159"/>
      <c r="C65" s="93" t="str">
        <f>IF(A64&gt;0,VLOOKUP(A64,seznam!$A$2:$C$129,2),"------")</f>
        <v>------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75"/>
      <c r="F65" s="75"/>
      <c r="G65" s="75"/>
    </row>
    <row r="66" spans="1:7" ht="12" customHeight="1" x14ac:dyDescent="0.25">
      <c r="A66" s="73"/>
      <c r="B66" s="73"/>
      <c r="C66" s="113"/>
      <c r="D66" s="75"/>
      <c r="E66" s="75"/>
      <c r="F66" s="75"/>
      <c r="G66" s="75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T17" sqref="T17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 x14ac:dyDescent="0.25">
      <c r="A2" s="50">
        <v>1</v>
      </c>
      <c r="B2" s="51" t="str">
        <f>' pavouk B'!C3</f>
        <v>Bednář Antonín</v>
      </c>
      <c r="C2" s="52" t="s">
        <v>10</v>
      </c>
      <c r="D2" s="10" t="str">
        <f>' pavouk B'!C5</f>
        <v>Hampl Petr</v>
      </c>
      <c r="E2" s="40" t="s">
        <v>166</v>
      </c>
      <c r="F2" s="41" t="s">
        <v>153</v>
      </c>
      <c r="G2" s="41" t="s">
        <v>166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Bednář Antonín</v>
      </c>
      <c r="P2" s="52" t="s">
        <v>10</v>
      </c>
      <c r="Q2" s="10" t="str">
        <f>' pavouk B'!D8</f>
        <v>Pavlík Dominik</v>
      </c>
      <c r="R2" s="40" t="s">
        <v>173</v>
      </c>
      <c r="S2" s="41" t="s">
        <v>169</v>
      </c>
      <c r="T2" s="41" t="s">
        <v>163</v>
      </c>
      <c r="U2" s="41" t="s">
        <v>169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5">
      <c r="A3" s="53">
        <v>2</v>
      </c>
      <c r="B3" s="48" t="str">
        <f>' pavouk B'!C7</f>
        <v>Kuchar Štěpán</v>
      </c>
      <c r="C3" s="49" t="s">
        <v>10</v>
      </c>
      <c r="D3" s="11" t="str">
        <f>' pavouk B'!C9</f>
        <v>Pavlík Dominik</v>
      </c>
      <c r="E3" s="42" t="s">
        <v>160</v>
      </c>
      <c r="F3" s="39" t="s">
        <v>163</v>
      </c>
      <c r="G3" s="39" t="s">
        <v>179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B'!D12</f>
        <v>Crhonek David</v>
      </c>
      <c r="P3" s="49" t="s">
        <v>10</v>
      </c>
      <c r="Q3" s="48" t="str">
        <f>' pavouk B'!D16</f>
        <v>Zaoral Milan</v>
      </c>
      <c r="R3" s="42" t="s">
        <v>162</v>
      </c>
      <c r="S3" s="39" t="s">
        <v>167</v>
      </c>
      <c r="T3" s="39" t="s">
        <v>153</v>
      </c>
      <c r="U3" s="39" t="s">
        <v>167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 pavouk B'!C11</f>
        <v>Švarc Robert</v>
      </c>
      <c r="C4" s="49" t="s">
        <v>10</v>
      </c>
      <c r="D4" s="11" t="str">
        <f>' pavouk B'!C13</f>
        <v>Crhonek David</v>
      </c>
      <c r="E4" s="42" t="s">
        <v>153</v>
      </c>
      <c r="F4" s="39" t="s">
        <v>170</v>
      </c>
      <c r="G4" s="39" t="s">
        <v>159</v>
      </c>
      <c r="H4" s="39" t="s">
        <v>161</v>
      </c>
      <c r="I4" s="58" t="s">
        <v>160</v>
      </c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2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pavouk B'!D20</f>
        <v>Fousková Jarmila</v>
      </c>
      <c r="P4" s="49" t="s">
        <v>10</v>
      </c>
      <c r="Q4" s="11" t="str">
        <f>' pavouk B'!D24</f>
        <v>Zubko Vadim</v>
      </c>
      <c r="R4" s="42" t="s">
        <v>156</v>
      </c>
      <c r="S4" s="39" t="s">
        <v>168</v>
      </c>
      <c r="T4" s="39" t="s">
        <v>169</v>
      </c>
      <c r="U4" s="39" t="s">
        <v>160</v>
      </c>
      <c r="V4" s="58" t="s">
        <v>153</v>
      </c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x14ac:dyDescent="0.25">
      <c r="A5" s="53">
        <v>4</v>
      </c>
      <c r="B5" s="48" t="str">
        <f>' pavouk B'!C15</f>
        <v>Chloupek Ondra</v>
      </c>
      <c r="C5" s="49" t="s">
        <v>10</v>
      </c>
      <c r="D5" s="11" t="str">
        <f>' pavouk B'!C17</f>
        <v>Zaoral Milan</v>
      </c>
      <c r="E5" s="42" t="s">
        <v>172</v>
      </c>
      <c r="F5" s="39" t="s">
        <v>163</v>
      </c>
      <c r="G5" s="39" t="s">
        <v>162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3">
        <v>4</v>
      </c>
      <c r="O5" s="48" t="str">
        <f>' pavouk B'!D28</f>
        <v>Ovesný Marek</v>
      </c>
      <c r="P5" s="49" t="s">
        <v>10</v>
      </c>
      <c r="Q5" s="11" t="str">
        <f>' pavouk B'!D32</f>
        <v>Bureš Matěj</v>
      </c>
      <c r="R5" s="42" t="s">
        <v>165</v>
      </c>
      <c r="S5" s="39" t="s">
        <v>154</v>
      </c>
      <c r="T5" s="39" t="s">
        <v>153</v>
      </c>
      <c r="U5" s="39"/>
      <c r="V5" s="58"/>
      <c r="W5" s="56">
        <f t="shared" si="2"/>
        <v>3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 pavouk B'!C19</f>
        <v>Fousková Jarmila</v>
      </c>
      <c r="C6" s="49" t="s">
        <v>10</v>
      </c>
      <c r="D6" s="11" t="str">
        <f>' pavouk B'!C21</f>
        <v>Uherková Lucie</v>
      </c>
      <c r="E6" s="42" t="s">
        <v>155</v>
      </c>
      <c r="F6" s="39" t="s">
        <v>159</v>
      </c>
      <c r="G6" s="39" t="s">
        <v>159</v>
      </c>
      <c r="H6" s="39" t="s">
        <v>154</v>
      </c>
      <c r="I6" s="58" t="s">
        <v>169</v>
      </c>
      <c r="J6" s="56">
        <f t="shared" si="0"/>
        <v>3</v>
      </c>
      <c r="K6" s="26" t="s">
        <v>7</v>
      </c>
      <c r="L6" s="27">
        <f t="shared" si="1"/>
        <v>2</v>
      </c>
      <c r="N6" s="53">
        <v>5</v>
      </c>
      <c r="O6" s="48" t="str">
        <f>' pavouk B'!D36</f>
        <v xml:space="preserve"> </v>
      </c>
      <c r="P6" s="49" t="s">
        <v>10</v>
      </c>
      <c r="Q6" s="11" t="str">
        <f>' pavouk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 pavouk B'!C23</f>
        <v>Zbořilová Natálie</v>
      </c>
      <c r="C7" s="49" t="s">
        <v>10</v>
      </c>
      <c r="D7" s="11" t="str">
        <f>' pavouk B'!C25</f>
        <v>Zubko Vadim</v>
      </c>
      <c r="E7" s="42" t="s">
        <v>171</v>
      </c>
      <c r="F7" s="39" t="s">
        <v>170</v>
      </c>
      <c r="G7" s="39" t="s">
        <v>161</v>
      </c>
      <c r="H7" s="39" t="s">
        <v>171</v>
      </c>
      <c r="I7" s="58"/>
      <c r="J7" s="56">
        <f t="shared" si="0"/>
        <v>1</v>
      </c>
      <c r="K7" s="26" t="s">
        <v>7</v>
      </c>
      <c r="L7" s="27">
        <f t="shared" si="1"/>
        <v>3</v>
      </c>
      <c r="N7" s="53">
        <v>6</v>
      </c>
      <c r="O7" s="48" t="str">
        <f>' pavouk B'!D44</f>
        <v xml:space="preserve"> </v>
      </c>
      <c r="P7" s="49" t="s">
        <v>10</v>
      </c>
      <c r="Q7" s="11" t="str">
        <f>' pavouk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 pavouk B'!C27</f>
        <v>Ovesný Marek</v>
      </c>
      <c r="C8" s="49" t="s">
        <v>10</v>
      </c>
      <c r="D8" s="11" t="str">
        <f>' pavouk B'!C29</f>
        <v>Kocman Šimon</v>
      </c>
      <c r="E8" s="42" t="s">
        <v>166</v>
      </c>
      <c r="F8" s="39" t="s">
        <v>155</v>
      </c>
      <c r="G8" s="39" t="s">
        <v>154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3">
        <v>7</v>
      </c>
      <c r="O8" s="48" t="str">
        <f>' pavouk B'!D52</f>
        <v xml:space="preserve"> </v>
      </c>
      <c r="P8" s="49" t="s">
        <v>10</v>
      </c>
      <c r="Q8" s="11" t="str">
        <f>' pavouk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 pavouk B'!C31</f>
        <v>Čech Jan</v>
      </c>
      <c r="C9" s="49" t="s">
        <v>10</v>
      </c>
      <c r="D9" s="11" t="str">
        <f>' pavouk B'!C33</f>
        <v>Bureš Matěj</v>
      </c>
      <c r="E9" s="42" t="s">
        <v>153</v>
      </c>
      <c r="F9" s="39" t="s">
        <v>162</v>
      </c>
      <c r="G9" s="39" t="s">
        <v>175</v>
      </c>
      <c r="H9" s="39" t="s">
        <v>163</v>
      </c>
      <c r="I9" s="58"/>
      <c r="J9" s="56">
        <f t="shared" si="0"/>
        <v>1</v>
      </c>
      <c r="K9" s="26" t="s">
        <v>7</v>
      </c>
      <c r="L9" s="27">
        <f t="shared" si="1"/>
        <v>3</v>
      </c>
      <c r="N9" s="54">
        <v>8</v>
      </c>
      <c r="O9" s="59" t="str">
        <f>' pavouk B'!D60</f>
        <v xml:space="preserve"> </v>
      </c>
      <c r="P9" s="60" t="s">
        <v>10</v>
      </c>
      <c r="Q9" s="12" t="str">
        <f>' pavouk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 pavouk B'!C35</f>
        <v>------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19" t="s">
        <v>24</v>
      </c>
      <c r="O10" s="219"/>
      <c r="P10" s="219"/>
      <c r="Q10" s="219"/>
      <c r="R10" s="218"/>
      <c r="S10" s="218"/>
      <c r="T10" s="218"/>
      <c r="U10" s="218"/>
      <c r="V10" s="218"/>
      <c r="W10" s="218"/>
      <c r="X10" s="218"/>
      <c r="Y10" s="218"/>
    </row>
    <row r="11" spans="1:25" x14ac:dyDescent="0.25">
      <c r="A11" s="53">
        <v>10</v>
      </c>
      <c r="B11" s="48" t="str">
        <f>' pavouk B'!C39</f>
        <v>------</v>
      </c>
      <c r="C11" s="49" t="s">
        <v>10</v>
      </c>
      <c r="D11" s="11" t="str">
        <f>' pavouk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 pavouk B'!E6</f>
        <v>Bednář Antonín</v>
      </c>
      <c r="P11" s="52" t="s">
        <v>10</v>
      </c>
      <c r="Q11" s="69" t="str">
        <f>' pavouk B'!E14</f>
        <v>Zaoral Milan</v>
      </c>
      <c r="R11" s="66" t="s">
        <v>155</v>
      </c>
      <c r="S11" s="41" t="s">
        <v>153</v>
      </c>
      <c r="T11" s="41" t="s">
        <v>154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 pavouk B'!C43</f>
        <v>------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 pavouk B'!E22</f>
        <v>Fousková Jarmila</v>
      </c>
      <c r="P12" s="49" t="s">
        <v>10</v>
      </c>
      <c r="Q12" s="70" t="str">
        <f>' pavouk B'!E30</f>
        <v>Ovesný Marek</v>
      </c>
      <c r="R12" s="67" t="s">
        <v>173</v>
      </c>
      <c r="S12" s="39" t="s">
        <v>170</v>
      </c>
      <c r="T12" s="39" t="s">
        <v>160</v>
      </c>
      <c r="U12" s="39" t="s">
        <v>167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5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 pavouk B'!E38</f>
        <v xml:space="preserve"> </v>
      </c>
      <c r="P13" s="49" t="s">
        <v>10</v>
      </c>
      <c r="Q13" s="70" t="str">
        <f>' pavouk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 pavouk B'!C51</f>
        <v>------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 pavouk B'!E54</f>
        <v xml:space="preserve"> </v>
      </c>
      <c r="P14" s="60" t="s">
        <v>10</v>
      </c>
      <c r="Q14" s="71" t="str">
        <f>' pavouk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19" t="s">
        <v>25</v>
      </c>
      <c r="O15" s="219"/>
      <c r="P15" s="219"/>
      <c r="Q15" s="219"/>
      <c r="R15" s="218"/>
      <c r="S15" s="218"/>
      <c r="T15" s="218"/>
      <c r="U15" s="218"/>
      <c r="V15" s="218"/>
      <c r="W15" s="218"/>
      <c r="X15" s="218"/>
      <c r="Y15" s="218"/>
    </row>
    <row r="16" spans="1:25" x14ac:dyDescent="0.25">
      <c r="A16" s="53">
        <v>15</v>
      </c>
      <c r="B16" s="48" t="str">
        <f>' pavouk B'!C59</f>
        <v>------</v>
      </c>
      <c r="C16" s="49" t="s">
        <v>10</v>
      </c>
      <c r="D16" s="11" t="str">
        <f>' pavouk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 pavouk B'!F10</f>
        <v>Bednář Antonín</v>
      </c>
      <c r="P16" s="52" t="s">
        <v>10</v>
      </c>
      <c r="Q16" s="69" t="str">
        <f>' pavouk B'!F26</f>
        <v>Ovesný Marek</v>
      </c>
      <c r="R16" s="66" t="s">
        <v>164</v>
      </c>
      <c r="S16" s="41" t="s">
        <v>170</v>
      </c>
      <c r="T16" s="41" t="s">
        <v>163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8" thickBot="1" x14ac:dyDescent="0.3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 pavouk B'!F42</f>
        <v xml:space="preserve"> </v>
      </c>
      <c r="P17" s="60" t="s">
        <v>10</v>
      </c>
      <c r="Q17" s="71" t="str">
        <f>' pavouk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219" t="s">
        <v>26</v>
      </c>
      <c r="O18" s="219"/>
      <c r="P18" s="219"/>
      <c r="Q18" s="219"/>
      <c r="R18" s="218"/>
      <c r="S18" s="218"/>
      <c r="T18" s="218"/>
      <c r="U18" s="218"/>
      <c r="V18" s="218"/>
      <c r="W18" s="218"/>
      <c r="X18" s="218"/>
      <c r="Y18" s="218"/>
    </row>
    <row r="19" spans="1:25" ht="13.8" thickBot="1" x14ac:dyDescent="0.3">
      <c r="N19" s="101">
        <v>1</v>
      </c>
      <c r="O19" s="102" t="str">
        <f>' pavouk B'!G18</f>
        <v>Ovesný Marek</v>
      </c>
      <c r="P19" s="103" t="s">
        <v>10</v>
      </c>
      <c r="Q19" s="104" t="str">
        <f>' pavouk B'!G50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workbookViewId="0">
      <selection activeCell="A22" sqref="A22:A23"/>
    </sheetView>
  </sheetViews>
  <sheetFormatPr defaultRowHeight="13.2" x14ac:dyDescent="0.25"/>
  <cols>
    <col min="1" max="1" width="2.88671875" style="2" customWidth="1"/>
    <col min="2" max="2" width="3.441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3" customHeight="1" x14ac:dyDescent="0.25">
      <c r="A1" s="91"/>
      <c r="B1" s="178" t="s">
        <v>79</v>
      </c>
      <c r="C1" s="178"/>
      <c r="D1" s="178"/>
      <c r="E1" s="178"/>
      <c r="F1" s="178"/>
      <c r="G1" s="178"/>
    </row>
    <row r="2" spans="1:7" ht="12" customHeight="1" x14ac:dyDescent="0.25">
      <c r="A2" s="212">
        <v>28</v>
      </c>
      <c r="B2" s="215">
        <v>1</v>
      </c>
      <c r="C2" s="74" t="str">
        <f>IF(A2&gt;0,VLOOKUP(A2,seznam!$A$2:$C$129,3),"------")</f>
        <v>MS Brno</v>
      </c>
      <c r="D2" s="75"/>
      <c r="E2" s="75"/>
      <c r="F2" s="216" t="str">
        <f>'1.st A+B'!Y2</f>
        <v>Hustopeče 1.4.2023</v>
      </c>
      <c r="G2" s="217"/>
    </row>
    <row r="3" spans="1:7" ht="12" customHeight="1" x14ac:dyDescent="0.25">
      <c r="A3" s="213"/>
      <c r="B3" s="159"/>
      <c r="C3" s="92" t="str">
        <f>IF(A2&gt;0,VLOOKUP(A2,seznam!$A$2:$C$129,2),"------")</f>
        <v>Papachristos Andreas</v>
      </c>
      <c r="D3" s="75"/>
      <c r="E3" s="75"/>
      <c r="F3" s="217"/>
      <c r="G3" s="217"/>
    </row>
    <row r="4" spans="1:7" ht="12" customHeight="1" x14ac:dyDescent="0.25">
      <c r="A4" s="212"/>
      <c r="B4" s="214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Papachristos Andreas</v>
      </c>
      <c r="E4" s="75"/>
      <c r="F4" s="75"/>
      <c r="G4" s="75"/>
    </row>
    <row r="5" spans="1:7" ht="12" customHeight="1" x14ac:dyDescent="0.25">
      <c r="A5" s="213"/>
      <c r="B5" s="214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(;;;;)</v>
      </c>
      <c r="E5" s="78"/>
      <c r="F5" s="75"/>
      <c r="G5" s="75"/>
    </row>
    <row r="6" spans="1:7" ht="12" customHeight="1" x14ac:dyDescent="0.25">
      <c r="A6" s="212">
        <v>50</v>
      </c>
      <c r="B6" s="214">
        <v>3</v>
      </c>
      <c r="C6" s="74" t="str">
        <f>IF(A6&gt;0,VLOOKUP(A6,seznam!$A$2:$C$129,3),"------")</f>
        <v>Sokol Znojmo-Orel Únanov</v>
      </c>
      <c r="D6" s="75"/>
      <c r="E6" s="79" t="str">
        <f>IF('zap_útěcha B'!W2&gt;'zap_útěcha B'!Y2,'zap_útěcha B'!O2,IF('zap_útěcha B'!W2&lt;'zap_útěcha B'!Y2,'zap_útěcha B'!Q2," "))</f>
        <v>Papachristos Andreas</v>
      </c>
      <c r="F6" s="75"/>
      <c r="G6" s="75"/>
    </row>
    <row r="7" spans="1:7" ht="12" customHeight="1" x14ac:dyDescent="0.25">
      <c r="A7" s="213"/>
      <c r="B7" s="214"/>
      <c r="C7" s="92" t="str">
        <f>IF(A6&gt;0,VLOOKUP(A6,seznam!$A$2:$C$129,2),"------")</f>
        <v>Kazdera Pavel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(6;6;2;;)</v>
      </c>
      <c r="F7" s="78"/>
      <c r="G7" s="75"/>
    </row>
    <row r="8" spans="1:7" ht="12" customHeight="1" x14ac:dyDescent="0.25">
      <c r="A8" s="212">
        <v>45</v>
      </c>
      <c r="B8" s="214">
        <v>4</v>
      </c>
      <c r="C8" s="76" t="str">
        <f>IF(A8&gt;0,VLOOKUP(A8,seznam!$A$2:$C$129,3),"------")</f>
        <v>Sokol Vracov</v>
      </c>
      <c r="D8" s="77" t="str">
        <f>IF('zap_útěcha B'!J3&gt;'zap_útěcha B'!L3,'zap_útěcha B'!B3,IF('zap_útěcha B'!J3&lt;'zap_útěcha B'!L3,'zap_útěcha B'!D3," "))</f>
        <v>Chmelíček Marek</v>
      </c>
      <c r="E8" s="78"/>
      <c r="F8" s="78"/>
      <c r="G8" s="75"/>
    </row>
    <row r="9" spans="1:7" ht="12" customHeight="1" x14ac:dyDescent="0.25">
      <c r="A9" s="213"/>
      <c r="B9" s="214"/>
      <c r="C9" s="93" t="str">
        <f>IF(A8&gt;0,VLOOKUP(A8,seznam!$A$2:$C$129,2),"------")</f>
        <v>Chmelíček Marek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(6;5;5;;)</v>
      </c>
      <c r="E9" s="75"/>
      <c r="F9" s="78"/>
      <c r="G9" s="75"/>
    </row>
    <row r="10" spans="1:7" ht="12" customHeight="1" x14ac:dyDescent="0.25">
      <c r="A10" s="212">
        <v>51</v>
      </c>
      <c r="B10" s="214">
        <v>5</v>
      </c>
      <c r="C10" s="74" t="str">
        <f>IF(A10&gt;0,VLOOKUP(A10,seznam!$A$2:$C$129,3),"------")</f>
        <v>Sokol Znojmo-Orel Únanov</v>
      </c>
      <c r="D10" s="75"/>
      <c r="E10" s="75"/>
      <c r="F10" s="79" t="str">
        <f>IF('zap_útěcha B'!W11&gt;'zap_útěcha B'!Y11,'zap_útěcha B'!O11,IF('zap_útěcha B'!W11&lt;'zap_útěcha B'!Y11,'zap_útěcha B'!Q11," "))</f>
        <v>Papachristos Andreas</v>
      </c>
      <c r="G10" s="75"/>
    </row>
    <row r="11" spans="1:7" ht="12" customHeight="1" x14ac:dyDescent="0.25">
      <c r="A11" s="213"/>
      <c r="B11" s="214"/>
      <c r="C11" s="92" t="str">
        <f>IF(A10&gt;0,VLOOKUP(A10,seznam!$A$2:$C$129,2),"------")</f>
        <v>Plavec Michal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3:1   (9;-8;6;7;)</v>
      </c>
      <c r="G11" s="78"/>
    </row>
    <row r="12" spans="1:7" ht="12" customHeight="1" x14ac:dyDescent="0.25">
      <c r="A12" s="212">
        <v>47</v>
      </c>
      <c r="B12" s="214">
        <v>6</v>
      </c>
      <c r="C12" s="76" t="str">
        <f>IF(A12&gt;0,VLOOKUP(A12,seznam!$A$2:$C$129,3),"------")</f>
        <v>Sokol Vracov</v>
      </c>
      <c r="D12" s="77" t="str">
        <f>IF('zap_útěcha B'!J4&gt;'zap_útěcha B'!L4,'zap_útěcha B'!B4,IF('zap_útěcha B'!J4&lt;'zap_útěcha B'!L4,'zap_útěcha B'!D4," "))</f>
        <v>Plavec Michal</v>
      </c>
      <c r="E12" s="75"/>
      <c r="F12" s="78"/>
      <c r="G12" s="78"/>
    </row>
    <row r="13" spans="1:7" ht="12" customHeight="1" x14ac:dyDescent="0.25">
      <c r="A13" s="213"/>
      <c r="B13" s="214"/>
      <c r="C13" s="93" t="str">
        <f>IF(A12&gt;0,VLOOKUP(A12,seznam!$A$2:$C$129,2),"------")</f>
        <v>Sedlářová Eliška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(8;6;3;;)</v>
      </c>
      <c r="E13" s="78"/>
      <c r="F13" s="78"/>
      <c r="G13" s="78"/>
    </row>
    <row r="14" spans="1:7" ht="12" customHeight="1" x14ac:dyDescent="0.25">
      <c r="A14" s="212"/>
      <c r="B14" s="214">
        <v>7</v>
      </c>
      <c r="C14" s="74" t="str">
        <f>IF(A14&gt;0,VLOOKUP(A14,seznam!$A$2:$C$129,3),"------")</f>
        <v>------</v>
      </c>
      <c r="D14" s="75"/>
      <c r="E14" s="79" t="str">
        <f>IF('zap_útěcha B'!W3&gt;'zap_útěcha B'!Y3,'zap_útěcha B'!O3,IF('zap_útěcha B'!W3&lt;'zap_útěcha B'!Y3,'zap_útěcha B'!Q3," "))</f>
        <v>Zuck Adam</v>
      </c>
      <c r="F14" s="78"/>
      <c r="G14" s="78"/>
    </row>
    <row r="15" spans="1:7" ht="12" customHeight="1" x14ac:dyDescent="0.25">
      <c r="A15" s="213"/>
      <c r="B15" s="214"/>
      <c r="C15" s="92" t="str">
        <f>IF(A14&gt;0,VLOOKUP(A14,seznam!$A$2:$C$129,2),"------")</f>
        <v>------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3:1   (-5;6;11;9;)</v>
      </c>
      <c r="F15" s="75"/>
      <c r="G15" s="78"/>
    </row>
    <row r="16" spans="1:7" ht="12" customHeight="1" x14ac:dyDescent="0.25">
      <c r="A16" s="212">
        <v>34</v>
      </c>
      <c r="B16" s="214">
        <v>8</v>
      </c>
      <c r="C16" s="76" t="str">
        <f>IF(A16&gt;0,VLOOKUP(A16,seznam!$A$2:$C$129,3),"------")</f>
        <v>KST Blansko</v>
      </c>
      <c r="D16" s="77" t="str">
        <f>IF('zap_útěcha B'!J5&gt;'zap_útěcha B'!L5,'zap_útěcha B'!B5,IF('zap_útěcha B'!J5&lt;'zap_útěcha B'!L5,'zap_útěcha B'!D5," "))</f>
        <v>Zuck Adam</v>
      </c>
      <c r="E16" s="78"/>
      <c r="F16" s="75"/>
      <c r="G16" s="78"/>
    </row>
    <row r="17" spans="1:7" ht="12" customHeight="1" x14ac:dyDescent="0.25">
      <c r="A17" s="213"/>
      <c r="B17" s="214"/>
      <c r="C17" s="93" t="str">
        <f>IF(A16&gt;0,VLOOKUP(A16,seznam!$A$2:$C$129,2),"------")</f>
        <v>Zuck Adam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(0;0;0;;)</v>
      </c>
      <c r="E17" s="75"/>
      <c r="F17" s="75"/>
      <c r="G17" s="78"/>
    </row>
    <row r="18" spans="1:7" ht="12" customHeight="1" x14ac:dyDescent="0.25">
      <c r="A18" s="212">
        <v>38</v>
      </c>
      <c r="B18" s="214">
        <v>9</v>
      </c>
      <c r="C18" s="74" t="str">
        <f>IF(A18&gt;0,VLOOKUP(A18,seznam!$A$2:$C$129,3),"------")</f>
        <v>KST Blansko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Papachristos Andreas</v>
      </c>
    </row>
    <row r="19" spans="1:7" ht="12" customHeight="1" x14ac:dyDescent="0.25">
      <c r="A19" s="213"/>
      <c r="B19" s="214"/>
      <c r="C19" s="92" t="str">
        <f>IF(A18&gt;0,VLOOKUP(A18,seznam!$A$2:$C$129,2),"------")</f>
        <v>Kyzlinková Michaela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(3;7;4;;)</v>
      </c>
    </row>
    <row r="20" spans="1:7" ht="12" customHeight="1" x14ac:dyDescent="0.25">
      <c r="A20" s="212">
        <v>46</v>
      </c>
      <c r="B20" s="214">
        <v>10</v>
      </c>
      <c r="C20" s="76" t="str">
        <f>IF(A20&gt;0,VLOOKUP(A20,seznam!$A$2:$C$129,3),"------")</f>
        <v>Agrotec Hustopeče</v>
      </c>
      <c r="D20" s="77" t="str">
        <f>IF('zap_útěcha B'!J6&gt;'zap_útěcha B'!L6,'zap_útěcha B'!B6,IF('zap_útěcha B'!J6&lt;'zap_útěcha B'!L6,'zap_útěcha B'!D6," "))</f>
        <v>Kyzlinková Michaela</v>
      </c>
      <c r="E20" s="75"/>
      <c r="F20" s="75"/>
      <c r="G20" s="81"/>
    </row>
    <row r="21" spans="1:7" ht="12" customHeight="1" x14ac:dyDescent="0.25">
      <c r="A21" s="213"/>
      <c r="B21" s="214"/>
      <c r="C21" s="93" t="str">
        <f>IF(A20&gt;0,VLOOKUP(A20,seznam!$A$2:$C$129,2),"------")</f>
        <v>Guldanová Sára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(7;3;1;;)</v>
      </c>
      <c r="E21" s="78"/>
      <c r="F21" s="75"/>
      <c r="G21" s="81"/>
    </row>
    <row r="22" spans="1:7" ht="12" customHeight="1" x14ac:dyDescent="0.25">
      <c r="A22" s="212">
        <v>43</v>
      </c>
      <c r="B22" s="214">
        <v>11</v>
      </c>
      <c r="C22" s="74" t="str">
        <f>IF(A22&gt;0,VLOOKUP(A22,seznam!$A$2:$C$129,3),"------")</f>
        <v>KST Blansko</v>
      </c>
      <c r="D22" s="75"/>
      <c r="E22" s="79" t="str">
        <f>IF('zap_útěcha B'!W4&gt;'zap_útěcha B'!Y4,'zap_útěcha B'!O4,IF('zap_útěcha B'!W4&lt;'zap_útěcha B'!Y4,'zap_útěcha B'!Q4," "))</f>
        <v>Hoppe Martin</v>
      </c>
      <c r="F22" s="75"/>
      <c r="G22" s="81"/>
    </row>
    <row r="23" spans="1:7" ht="12" customHeight="1" x14ac:dyDescent="0.25">
      <c r="A23" s="213"/>
      <c r="B23" s="214"/>
      <c r="C23" s="92" t="str">
        <f>IF(A22&gt;0,VLOOKUP(A22,seznam!$A$2:$C$129,2),"------")</f>
        <v>Hoppe Martin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3:0   (7;10;6;;)</v>
      </c>
      <c r="F23" s="78"/>
      <c r="G23" s="81"/>
    </row>
    <row r="24" spans="1:7" ht="12" customHeight="1" x14ac:dyDescent="0.25">
      <c r="A24" s="212">
        <v>42</v>
      </c>
      <c r="B24" s="214">
        <v>12</v>
      </c>
      <c r="C24" s="76" t="str">
        <f>IF(A24&gt;0,VLOOKUP(A24,seznam!$A$2:$C$129,3),"------")</f>
        <v>Sokol Znojmo-Orel Únanov</v>
      </c>
      <c r="D24" s="77" t="str">
        <f>IF('zap_útěcha B'!J7&gt;'zap_útěcha B'!L7,'zap_útěcha B'!B7,IF('zap_útěcha B'!J7&lt;'zap_útěcha B'!L7,'zap_útěcha B'!D7," "))</f>
        <v>Hoppe Martin</v>
      </c>
      <c r="E24" s="78"/>
      <c r="F24" s="78"/>
      <c r="G24" s="81"/>
    </row>
    <row r="25" spans="1:7" ht="12" customHeight="1" x14ac:dyDescent="0.25">
      <c r="A25" s="213"/>
      <c r="B25" s="214"/>
      <c r="C25" s="93" t="str">
        <f>IF(A24&gt;0,VLOOKUP(A24,seznam!$A$2:$C$129,2),"------")</f>
        <v>Stehlík Bedřich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(2;5;4;;)</v>
      </c>
      <c r="E25" s="75"/>
      <c r="F25" s="78"/>
      <c r="G25" s="81"/>
    </row>
    <row r="26" spans="1:7" ht="12" customHeight="1" x14ac:dyDescent="0.25">
      <c r="A26" s="212">
        <v>44</v>
      </c>
      <c r="B26" s="214">
        <v>13</v>
      </c>
      <c r="C26" s="74" t="str">
        <f>IF(A26&gt;0,VLOOKUP(A26,seznam!$A$2:$C$129,3),"------")</f>
        <v>KST Blansko</v>
      </c>
      <c r="D26" s="75"/>
      <c r="E26" s="75"/>
      <c r="F26" s="79" t="str">
        <f>IF('zap_útěcha B'!W12&gt;'zap_útěcha B'!Y12,'zap_útěcha B'!O12,IF('zap_útěcha B'!W12&lt;'zap_útěcha B'!Y12,'zap_útěcha B'!Q12," "))</f>
        <v>Hoppe Martin</v>
      </c>
      <c r="G26" s="81"/>
    </row>
    <row r="27" spans="1:7" ht="12" customHeight="1" x14ac:dyDescent="0.25">
      <c r="A27" s="213"/>
      <c r="B27" s="214"/>
      <c r="C27" s="92" t="str">
        <f>IF(A26&gt;0,VLOOKUP(A26,seznam!$A$2:$C$129,2),"------")</f>
        <v>Kopanický Aleš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3:0   (8;12;9;;)</v>
      </c>
      <c r="G27" s="82"/>
    </row>
    <row r="28" spans="1:7" ht="12" customHeight="1" x14ac:dyDescent="0.25">
      <c r="A28" s="212">
        <v>39</v>
      </c>
      <c r="B28" s="214">
        <v>14</v>
      </c>
      <c r="C28" s="76" t="str">
        <f>IF(A28&gt;0,VLOOKUP(A28,seznam!$A$2:$C$129,3),"------")</f>
        <v>MSK Břeclav</v>
      </c>
      <c r="D28" s="77" t="str">
        <f>IF('zap_útěcha B'!J8&gt;'zap_útěcha B'!L8,'zap_útěcha B'!B8,IF('zap_útěcha B'!J8&lt;'zap_útěcha B'!L8,'zap_útěcha B'!D8," "))</f>
        <v>Daňková Karolína</v>
      </c>
      <c r="E28" s="75"/>
      <c r="F28" s="78"/>
      <c r="G28" s="82"/>
    </row>
    <row r="29" spans="1:7" ht="12" customHeight="1" x14ac:dyDescent="0.25">
      <c r="A29" s="213"/>
      <c r="B29" s="214"/>
      <c r="C29" s="93" t="str">
        <f>IF(A28&gt;0,VLOOKUP(A28,seznam!$A$2:$C$129,2),"------")</f>
        <v>Daňková Karolína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3:2   (-11;-4;7;6;4)</v>
      </c>
      <c r="E29" s="78"/>
      <c r="F29" s="78"/>
      <c r="G29" s="82"/>
    </row>
    <row r="30" spans="1:7" ht="12" customHeight="1" x14ac:dyDescent="0.25">
      <c r="A30" s="212"/>
      <c r="B30" s="214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Daňková Karolína</v>
      </c>
      <c r="F30" s="78"/>
      <c r="G30" s="82"/>
    </row>
    <row r="31" spans="1:7" ht="12" customHeight="1" x14ac:dyDescent="0.25">
      <c r="A31" s="213"/>
      <c r="B31" s="214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3:1   (9;8;-9;8;)</v>
      </c>
      <c r="F31" s="75"/>
      <c r="G31" s="82"/>
    </row>
    <row r="32" spans="1:7" ht="12" customHeight="1" x14ac:dyDescent="0.25">
      <c r="A32" s="212">
        <v>33</v>
      </c>
      <c r="B32" s="214">
        <v>16</v>
      </c>
      <c r="C32" s="76" t="str">
        <f>IF(A32&gt;0,VLOOKUP(A32,seznam!$A$2:$C$129,3),"------")</f>
        <v>Agrotec Hustopeče</v>
      </c>
      <c r="D32" s="77" t="str">
        <f>IF('zap_útěcha B'!J9&gt;'zap_útěcha B'!L9,'zap_útěcha B'!B9,IF('zap_útěcha B'!J9&lt;'zap_útěcha B'!L9,'zap_útěcha B'!D9," "))</f>
        <v>Střelec Rafael</v>
      </c>
      <c r="E32" s="78"/>
      <c r="F32" s="75"/>
      <c r="G32" s="82"/>
    </row>
    <row r="33" spans="1:7" ht="12" customHeight="1" x14ac:dyDescent="0.25">
      <c r="A33" s="213"/>
      <c r="B33" s="214"/>
      <c r="C33" s="93" t="str">
        <f>IF(A32&gt;0,VLOOKUP(A32,seznam!$A$2:$C$129,2),"------")</f>
        <v>Střelec Rafael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(0;0;0;;)</v>
      </c>
      <c r="E33" s="75"/>
      <c r="F33" s="75"/>
      <c r="G33" s="82"/>
    </row>
    <row r="34" spans="1:7" ht="12" customHeight="1" x14ac:dyDescent="0.25">
      <c r="A34" s="212"/>
      <c r="B34" s="214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25">
      <c r="A35" s="213"/>
      <c r="B35" s="214"/>
      <c r="C35" s="92" t="str">
        <f>IF(A34&gt;0,VLOOKUP(A34,seznam!$A$2:$C$129,2),"------")</f>
        <v>------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25">
      <c r="A36" s="212"/>
      <c r="B36" s="214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 xml:space="preserve"> </v>
      </c>
      <c r="E36" s="75"/>
      <c r="F36" s="75"/>
      <c r="G36" s="82"/>
    </row>
    <row r="37" spans="1:7" ht="12" customHeight="1" x14ac:dyDescent="0.25">
      <c r="A37" s="213"/>
      <c r="B37" s="214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78"/>
      <c r="F37" s="75"/>
      <c r="G37" s="82"/>
    </row>
    <row r="38" spans="1:7" ht="12" customHeight="1" x14ac:dyDescent="0.25">
      <c r="A38" s="212"/>
      <c r="B38" s="214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 xml:space="preserve"> </v>
      </c>
      <c r="F38" s="75"/>
      <c r="G38" s="82"/>
    </row>
    <row r="39" spans="1:7" ht="12" customHeight="1" x14ac:dyDescent="0.25">
      <c r="A39" s="213"/>
      <c r="B39" s="214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78"/>
      <c r="G39" s="82"/>
    </row>
    <row r="40" spans="1:7" ht="12" customHeight="1" x14ac:dyDescent="0.25">
      <c r="A40" s="212"/>
      <c r="B40" s="214">
        <v>20</v>
      </c>
      <c r="C40" s="76" t="str">
        <f>IF(A40&gt;0,VLOOKUP(A40,seznam!$A$2:$C$129,3),"------")</f>
        <v>------</v>
      </c>
      <c r="D40" s="77" t="str">
        <f>IF('zap_útěcha B'!J11&gt;'zap_útěcha B'!L11,'zap_útěcha B'!B11,IF('zap_útěcha B'!J11&lt;'zap_útěcha B'!L11,'zap_útěcha B'!D11," "))</f>
        <v xml:space="preserve"> </v>
      </c>
      <c r="E40" s="78"/>
      <c r="F40" s="78"/>
      <c r="G40" s="82"/>
    </row>
    <row r="41" spans="1:7" ht="12" customHeight="1" x14ac:dyDescent="0.25">
      <c r="A41" s="213"/>
      <c r="B41" s="214"/>
      <c r="C41" s="93" t="str">
        <f>IF(A40&gt;0,VLOOKUP(A40,seznam!$A$2:$C$129,2),"------")</f>
        <v>------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75"/>
      <c r="F41" s="78"/>
      <c r="G41" s="82"/>
    </row>
    <row r="42" spans="1:7" ht="12" customHeight="1" x14ac:dyDescent="0.25">
      <c r="A42" s="212"/>
      <c r="B42" s="214">
        <v>21</v>
      </c>
      <c r="C42" s="74" t="str">
        <f>IF(A42&gt;0,VLOOKUP(A42,seznam!$A$2:$C$129,3),"------")</f>
        <v>------</v>
      </c>
      <c r="D42" s="75"/>
      <c r="E42" s="75"/>
      <c r="F42" s="79" t="str">
        <f>IF('zap_útěcha B'!W13&gt;'zap_útěcha B'!Y13,'zap_útěcha B'!O13,IF('zap_útěcha B'!W13&lt;'zap_útěcha B'!Y13,'zap_útěcha B'!Q13," "))</f>
        <v xml:space="preserve"> </v>
      </c>
      <c r="G42" s="82"/>
    </row>
    <row r="43" spans="1:7" ht="12" customHeight="1" x14ac:dyDescent="0.25">
      <c r="A43" s="213"/>
      <c r="B43" s="214"/>
      <c r="C43" s="92" t="str">
        <f>IF(A42&gt;0,VLOOKUP(A42,seznam!$A$2:$C$129,2),"------")</f>
        <v>------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1"/>
    </row>
    <row r="44" spans="1:7" ht="12" customHeight="1" x14ac:dyDescent="0.25">
      <c r="A44" s="212"/>
      <c r="B44" s="214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 xml:space="preserve"> </v>
      </c>
      <c r="E44" s="75"/>
      <c r="F44" s="78"/>
      <c r="G44" s="81"/>
    </row>
    <row r="45" spans="1:7" ht="12" customHeight="1" x14ac:dyDescent="0.25">
      <c r="A45" s="213"/>
      <c r="B45" s="214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78"/>
      <c r="F45" s="78"/>
      <c r="G45" s="81"/>
    </row>
    <row r="46" spans="1:7" ht="12" customHeight="1" x14ac:dyDescent="0.25">
      <c r="A46" s="212"/>
      <c r="B46" s="214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 xml:space="preserve"> </v>
      </c>
      <c r="F46" s="78"/>
      <c r="G46" s="81"/>
    </row>
    <row r="47" spans="1:7" ht="12" customHeight="1" x14ac:dyDescent="0.25">
      <c r="A47" s="213"/>
      <c r="B47" s="214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75"/>
      <c r="G47" s="81"/>
    </row>
    <row r="48" spans="1:7" ht="12" customHeight="1" x14ac:dyDescent="0.25">
      <c r="A48" s="212"/>
      <c r="B48" s="214">
        <v>24</v>
      </c>
      <c r="C48" s="76" t="str">
        <f>IF(A48&gt;0,VLOOKUP(A48,seznam!$A$2:$C$129,3),"------")</f>
        <v>------</v>
      </c>
      <c r="D48" s="77" t="str">
        <f>IF('zap_útěcha B'!J13&gt;'zap_útěcha B'!L13,'zap_útěcha B'!B13,IF('zap_útěcha B'!J13&lt;'zap_útěcha B'!L13,'zap_útěcha B'!D13," "))</f>
        <v xml:space="preserve"> </v>
      </c>
      <c r="E48" s="78"/>
      <c r="F48" s="75"/>
      <c r="G48" s="81"/>
    </row>
    <row r="49" spans="1:7" ht="12" customHeight="1" x14ac:dyDescent="0.25">
      <c r="A49" s="213"/>
      <c r="B49" s="214"/>
      <c r="C49" s="93" t="str">
        <f>IF(A48&gt;0,VLOOKUP(A48,seznam!$A$2:$C$129,2),"------")</f>
        <v>------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75"/>
      <c r="F49" s="75"/>
      <c r="G49" s="81"/>
    </row>
    <row r="50" spans="1:7" ht="12" customHeight="1" x14ac:dyDescent="0.25">
      <c r="A50" s="212"/>
      <c r="B50" s="214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25">
      <c r="A51" s="213"/>
      <c r="B51" s="214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25">
      <c r="A52" s="212"/>
      <c r="B52" s="214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 xml:space="preserve"> </v>
      </c>
      <c r="E52" s="75"/>
      <c r="F52" s="75"/>
      <c r="G52" s="78"/>
    </row>
    <row r="53" spans="1:7" ht="12" customHeight="1" x14ac:dyDescent="0.25">
      <c r="A53" s="213"/>
      <c r="B53" s="214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78"/>
      <c r="F53" s="75"/>
      <c r="G53" s="78"/>
    </row>
    <row r="54" spans="1:7" ht="12" customHeight="1" x14ac:dyDescent="0.25">
      <c r="A54" s="212"/>
      <c r="B54" s="214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 xml:space="preserve"> </v>
      </c>
      <c r="F54" s="75"/>
      <c r="G54" s="78"/>
    </row>
    <row r="55" spans="1:7" ht="12" customHeight="1" x14ac:dyDescent="0.25">
      <c r="A55" s="213"/>
      <c r="B55" s="214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78"/>
      <c r="G55" s="78"/>
    </row>
    <row r="56" spans="1:7" ht="12" customHeight="1" x14ac:dyDescent="0.25">
      <c r="A56" s="212"/>
      <c r="B56" s="214">
        <v>28</v>
      </c>
      <c r="C56" s="76" t="str">
        <f>IF(A56&gt;0,VLOOKUP(A56,seznam!$A$2:$C$129,3),"------")</f>
        <v>------</v>
      </c>
      <c r="D56" s="77" t="str">
        <f>IF('zap_útěcha B'!J15&gt;'zap_útěcha B'!L15,'zap_útěcha B'!B15,IF('zap_útěcha B'!J15&lt;'zap_útěcha B'!L15,'zap_útěcha B'!D15," "))</f>
        <v xml:space="preserve"> </v>
      </c>
      <c r="E56" s="78"/>
      <c r="F56" s="78"/>
      <c r="G56" s="78"/>
    </row>
    <row r="57" spans="1:7" ht="12" customHeight="1" x14ac:dyDescent="0.25">
      <c r="A57" s="213"/>
      <c r="B57" s="214"/>
      <c r="C57" s="93" t="str">
        <f>IF(A56&gt;0,VLOOKUP(A56,seznam!$A$2:$C$129,2),"------")</f>
        <v>------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75"/>
      <c r="F57" s="78"/>
      <c r="G57" s="78"/>
    </row>
    <row r="58" spans="1:7" ht="12" customHeight="1" x14ac:dyDescent="0.25">
      <c r="A58" s="212"/>
      <c r="B58" s="214">
        <v>29</v>
      </c>
      <c r="C58" s="74" t="str">
        <f>IF(A58&gt;0,VLOOKUP(A58,seznam!$A$2:$C$129,3),"------")</f>
        <v>------</v>
      </c>
      <c r="D58" s="75"/>
      <c r="E58" s="75"/>
      <c r="F58" s="79" t="str">
        <f>IF('zap_útěcha B'!W14&gt;'zap_útěcha B'!Y14,'zap_útěcha B'!O14,IF('zap_útěcha B'!W14&lt;'zap_útěcha B'!Y14,'zap_útěcha B'!Q14," "))</f>
        <v xml:space="preserve"> </v>
      </c>
      <c r="G58" s="78"/>
    </row>
    <row r="59" spans="1:7" ht="12" customHeight="1" x14ac:dyDescent="0.25">
      <c r="A59" s="213"/>
      <c r="B59" s="214"/>
      <c r="C59" s="92" t="str">
        <f>IF(A58&gt;0,VLOOKUP(A58,seznam!$A$2:$C$129,2),"------")</f>
        <v>------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75"/>
    </row>
    <row r="60" spans="1:7" ht="12" customHeight="1" x14ac:dyDescent="0.25">
      <c r="A60" s="212"/>
      <c r="B60" s="214">
        <v>30</v>
      </c>
      <c r="C60" s="76" t="str">
        <f>IF(A60&gt;0,VLOOKUP(A60,seznam!$A$2:$C$129,3),"------")</f>
        <v>------</v>
      </c>
      <c r="D60" s="77" t="str">
        <f>IF('zap_útěcha B'!J16&gt;'zap_útěcha B'!L16,'zap_útěcha B'!B16,IF('zap_útěcha B'!J16&lt;'zap_útěcha B'!L16,'zap_útěcha B'!D16," "))</f>
        <v xml:space="preserve"> </v>
      </c>
      <c r="E60" s="75"/>
      <c r="F60" s="78"/>
      <c r="G60" s="75"/>
    </row>
    <row r="61" spans="1:7" ht="12" customHeight="1" x14ac:dyDescent="0.25">
      <c r="A61" s="213"/>
      <c r="B61" s="214"/>
      <c r="C61" s="93" t="str">
        <f>IF(A60&gt;0,VLOOKUP(A60,seznam!$A$2:$C$129,2),"------")</f>
        <v>------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78"/>
      <c r="F61" s="78"/>
      <c r="G61" s="75"/>
    </row>
    <row r="62" spans="1:7" ht="12" customHeight="1" x14ac:dyDescent="0.25">
      <c r="A62" s="212"/>
      <c r="B62" s="214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 xml:space="preserve"> </v>
      </c>
      <c r="F62" s="78"/>
      <c r="G62" s="75"/>
    </row>
    <row r="63" spans="1:7" ht="12" customHeight="1" x14ac:dyDescent="0.25">
      <c r="A63" s="213"/>
      <c r="B63" s="214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75"/>
      <c r="G63" s="75"/>
    </row>
    <row r="64" spans="1:7" ht="12" customHeight="1" x14ac:dyDescent="0.25">
      <c r="A64" s="212"/>
      <c r="B64" s="122">
        <v>32</v>
      </c>
      <c r="C64" s="76" t="str">
        <f>IF(A64&gt;0,VLOOKUP(A64,seznam!$A$2:$C$129,3),"------")</f>
        <v>------</v>
      </c>
      <c r="D64" s="77" t="str">
        <f>IF('zap_útěcha B'!J17&gt;'zap_útěcha B'!L17,'zap_útěcha B'!B17,IF('zap_útěcha B'!J17&lt;'zap_útěcha B'!L17,'zap_útěcha B'!D17," "))</f>
        <v xml:space="preserve"> </v>
      </c>
      <c r="E64" s="78"/>
      <c r="F64" s="75"/>
      <c r="G64" s="75"/>
    </row>
    <row r="65" spans="1:7" ht="12" customHeight="1" x14ac:dyDescent="0.25">
      <c r="A65" s="213"/>
      <c r="B65" s="159"/>
      <c r="C65" s="93" t="str">
        <f>IF(A64&gt;0,VLOOKUP(A64,seznam!$A$2:$C$129,2),"------")</f>
        <v>------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75"/>
      <c r="F65" s="75"/>
      <c r="G65" s="75"/>
    </row>
    <row r="66" spans="1:7" ht="12" customHeight="1" x14ac:dyDescent="0.25">
      <c r="A66" s="73"/>
      <c r="B66" s="73"/>
      <c r="C66" s="85"/>
      <c r="D66" s="75"/>
      <c r="E66" s="75"/>
      <c r="F66" s="86"/>
      <c r="G66" s="86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workbookViewId="0">
      <selection activeCell="T17" sqref="T17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 x14ac:dyDescent="0.25">
      <c r="A2" s="50">
        <v>1</v>
      </c>
      <c r="B2" s="51" t="str">
        <f>'útěcha B'!C3</f>
        <v>Papachristos Andreas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Papachristos Andreas</v>
      </c>
      <c r="P2" s="52" t="s">
        <v>10</v>
      </c>
      <c r="Q2" s="10" t="str">
        <f>'útěcha B'!D8</f>
        <v>Chmelíček Marek</v>
      </c>
      <c r="R2" s="40" t="s">
        <v>166</v>
      </c>
      <c r="S2" s="41" t="s">
        <v>166</v>
      </c>
      <c r="T2" s="41" t="s">
        <v>156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'útěcha B'!C7</f>
        <v>Kazdera Pavel</v>
      </c>
      <c r="C3" s="49" t="s">
        <v>10</v>
      </c>
      <c r="D3" s="11" t="str">
        <f>'útěcha B'!C9</f>
        <v>Chmelíček Marek</v>
      </c>
      <c r="E3" s="42" t="s">
        <v>162</v>
      </c>
      <c r="F3" s="39" t="s">
        <v>163</v>
      </c>
      <c r="G3" s="39" t="s">
        <v>163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'útěcha B'!D12</f>
        <v>Plavec Michal</v>
      </c>
      <c r="P3" s="49" t="s">
        <v>10</v>
      </c>
      <c r="Q3" s="48" t="str">
        <f>'útěcha B'!D16</f>
        <v>Zuck Adam</v>
      </c>
      <c r="R3" s="42" t="s">
        <v>165</v>
      </c>
      <c r="S3" s="39" t="s">
        <v>162</v>
      </c>
      <c r="T3" s="39" t="s">
        <v>179</v>
      </c>
      <c r="U3" s="39" t="s">
        <v>159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3">
        <v>3</v>
      </c>
      <c r="B4" s="48" t="str">
        <f>'útěcha B'!C11</f>
        <v>Plavec Michal</v>
      </c>
      <c r="C4" s="49" t="s">
        <v>10</v>
      </c>
      <c r="D4" s="11" t="str">
        <f>'útěcha B'!C13</f>
        <v>Sedlářová Eliška</v>
      </c>
      <c r="E4" s="42" t="s">
        <v>153</v>
      </c>
      <c r="F4" s="39" t="s">
        <v>166</v>
      </c>
      <c r="G4" s="39" t="s">
        <v>158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>Kyzlinková Michaela</v>
      </c>
      <c r="P4" s="49" t="s">
        <v>10</v>
      </c>
      <c r="Q4" s="11" t="str">
        <f>'útěcha B'!D24</f>
        <v>Hoppe Martin</v>
      </c>
      <c r="R4" s="42" t="s">
        <v>170</v>
      </c>
      <c r="S4" s="39" t="s">
        <v>171</v>
      </c>
      <c r="T4" s="39" t="s">
        <v>162</v>
      </c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5">
      <c r="A5" s="53">
        <v>4</v>
      </c>
      <c r="B5" s="48" t="str">
        <f>'útěcha B'!C15</f>
        <v>------</v>
      </c>
      <c r="C5" s="49" t="s">
        <v>10</v>
      </c>
      <c r="D5" s="11" t="str">
        <f>'útěcha B'!C17</f>
        <v>Zuck Adam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3">
        <v>4</v>
      </c>
      <c r="O5" s="48" t="str">
        <f>'útěcha B'!D28</f>
        <v>Daňková Karolína</v>
      </c>
      <c r="P5" s="49" t="s">
        <v>10</v>
      </c>
      <c r="Q5" s="11" t="str">
        <f>'útěcha B'!D32</f>
        <v>Střelec Rafael</v>
      </c>
      <c r="R5" s="42" t="s">
        <v>169</v>
      </c>
      <c r="S5" s="39" t="s">
        <v>153</v>
      </c>
      <c r="T5" s="39" t="s">
        <v>159</v>
      </c>
      <c r="U5" s="39" t="s">
        <v>153</v>
      </c>
      <c r="V5" s="58"/>
      <c r="W5" s="56">
        <f t="shared" si="2"/>
        <v>3</v>
      </c>
      <c r="X5" s="26" t="s">
        <v>7</v>
      </c>
      <c r="Y5" s="27">
        <f t="shared" si="3"/>
        <v>1</v>
      </c>
    </row>
    <row r="6" spans="1:25" x14ac:dyDescent="0.25">
      <c r="A6" s="53">
        <v>5</v>
      </c>
      <c r="B6" s="48" t="str">
        <f>'útěcha B'!C19</f>
        <v>Kyzlinková Michaela</v>
      </c>
      <c r="C6" s="49" t="s">
        <v>10</v>
      </c>
      <c r="D6" s="11" t="str">
        <f>'útěcha B'!C21</f>
        <v>Guldanová Sára</v>
      </c>
      <c r="E6" s="42" t="s">
        <v>155</v>
      </c>
      <c r="F6" s="39" t="s">
        <v>158</v>
      </c>
      <c r="G6" s="39" t="s">
        <v>152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 xml:space="preserve"> </v>
      </c>
      <c r="P6" s="49" t="s">
        <v>10</v>
      </c>
      <c r="Q6" s="11" t="str">
        <f>'útěcha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 B'!C23</f>
        <v>Hoppe Martin</v>
      </c>
      <c r="C7" s="49" t="s">
        <v>10</v>
      </c>
      <c r="D7" s="11" t="str">
        <f>'útěcha B'!C25</f>
        <v>Stehlík Bedřich</v>
      </c>
      <c r="E7" s="42" t="s">
        <v>156</v>
      </c>
      <c r="F7" s="39" t="s">
        <v>165</v>
      </c>
      <c r="G7" s="39" t="s">
        <v>157</v>
      </c>
      <c r="H7" s="39"/>
      <c r="I7" s="58"/>
      <c r="J7" s="56">
        <f t="shared" si="0"/>
        <v>3</v>
      </c>
      <c r="K7" s="26" t="s">
        <v>7</v>
      </c>
      <c r="L7" s="27">
        <f t="shared" si="1"/>
        <v>0</v>
      </c>
      <c r="N7" s="53">
        <v>6</v>
      </c>
      <c r="O7" s="48" t="str">
        <f>'útěcha B'!D44</f>
        <v xml:space="preserve"> </v>
      </c>
      <c r="P7" s="49" t="s">
        <v>10</v>
      </c>
      <c r="Q7" s="11" t="str">
        <f>'útěcha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 B'!C27</f>
        <v>Kopanický Aleš</v>
      </c>
      <c r="C8" s="49" t="s">
        <v>10</v>
      </c>
      <c r="D8" s="11" t="str">
        <f>'útěcha B'!C29</f>
        <v>Daňková Karolína</v>
      </c>
      <c r="E8" s="42" t="s">
        <v>154</v>
      </c>
      <c r="F8" s="39" t="s">
        <v>157</v>
      </c>
      <c r="G8" s="39" t="s">
        <v>170</v>
      </c>
      <c r="H8" s="39" t="s">
        <v>162</v>
      </c>
      <c r="I8" s="58" t="s">
        <v>168</v>
      </c>
      <c r="J8" s="56">
        <f t="shared" si="0"/>
        <v>2</v>
      </c>
      <c r="K8" s="26" t="s">
        <v>7</v>
      </c>
      <c r="L8" s="27">
        <f t="shared" si="1"/>
        <v>3</v>
      </c>
      <c r="N8" s="53">
        <v>7</v>
      </c>
      <c r="O8" s="48" t="str">
        <f>'útěcha B'!D52</f>
        <v xml:space="preserve"> </v>
      </c>
      <c r="P8" s="49" t="s">
        <v>10</v>
      </c>
      <c r="Q8" s="11" t="str">
        <f>'útěcha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Střelec Rafael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v>3</v>
      </c>
      <c r="N9" s="54">
        <v>8</v>
      </c>
      <c r="O9" s="59" t="str">
        <f>'útěcha B'!D60</f>
        <v xml:space="preserve"> </v>
      </c>
      <c r="P9" s="60" t="s">
        <v>10</v>
      </c>
      <c r="Q9" s="12" t="str">
        <f>'útěcha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 B'!C35</f>
        <v>------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19" t="s">
        <v>24</v>
      </c>
      <c r="O10" s="219"/>
      <c r="P10" s="219"/>
      <c r="Q10" s="219"/>
      <c r="R10" s="218"/>
      <c r="S10" s="218"/>
      <c r="T10" s="218"/>
      <c r="U10" s="218"/>
      <c r="V10" s="218"/>
      <c r="W10" s="218"/>
      <c r="X10" s="218"/>
      <c r="Y10" s="218"/>
    </row>
    <row r="11" spans="1:25" x14ac:dyDescent="0.25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 B'!E6</f>
        <v>Papachristos Andreas</v>
      </c>
      <c r="P11" s="52" t="s">
        <v>10</v>
      </c>
      <c r="Q11" s="69" t="str">
        <f>'útěcha B'!E14</f>
        <v>Zuck Adam</v>
      </c>
      <c r="R11" s="66" t="s">
        <v>169</v>
      </c>
      <c r="S11" s="41" t="s">
        <v>160</v>
      </c>
      <c r="T11" s="41" t="s">
        <v>166</v>
      </c>
      <c r="U11" s="41" t="s">
        <v>155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1</v>
      </c>
    </row>
    <row r="12" spans="1:25" x14ac:dyDescent="0.25">
      <c r="A12" s="53">
        <v>11</v>
      </c>
      <c r="B12" s="48" t="str">
        <f>'útěcha B'!C43</f>
        <v>------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 B'!E22</f>
        <v>Hoppe Martin</v>
      </c>
      <c r="P12" s="49" t="s">
        <v>10</v>
      </c>
      <c r="Q12" s="70" t="str">
        <f>'útěcha B'!E30</f>
        <v>Daňková Karolína</v>
      </c>
      <c r="R12" s="67" t="s">
        <v>153</v>
      </c>
      <c r="S12" s="39" t="s">
        <v>173</v>
      </c>
      <c r="T12" s="39" t="s">
        <v>169</v>
      </c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 B'!E38</f>
        <v xml:space="preserve"> </v>
      </c>
      <c r="P13" s="49" t="s">
        <v>10</v>
      </c>
      <c r="Q13" s="70" t="str">
        <f>'útěcha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 xml:space="preserve"> </v>
      </c>
      <c r="P14" s="60" t="s">
        <v>10</v>
      </c>
      <c r="Q14" s="71" t="str">
        <f>'útěcha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19" t="s">
        <v>25</v>
      </c>
      <c r="O15" s="219"/>
      <c r="P15" s="219"/>
      <c r="Q15" s="219"/>
      <c r="R15" s="218"/>
      <c r="S15" s="218"/>
      <c r="T15" s="218"/>
      <c r="U15" s="218"/>
      <c r="V15" s="218"/>
      <c r="W15" s="218"/>
      <c r="X15" s="218"/>
      <c r="Y15" s="218"/>
    </row>
    <row r="16" spans="1:25" x14ac:dyDescent="0.25">
      <c r="A16" s="53">
        <v>15</v>
      </c>
      <c r="B16" s="48" t="str">
        <f>'útěcha B'!C59</f>
        <v>------</v>
      </c>
      <c r="C16" s="49" t="s">
        <v>10</v>
      </c>
      <c r="D16" s="11" t="str">
        <f>'útěcha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 B'!F10</f>
        <v>Papachristos Andreas</v>
      </c>
      <c r="P16" s="52" t="s">
        <v>10</v>
      </c>
      <c r="Q16" s="69" t="str">
        <f>'útěcha B'!F26</f>
        <v>Hoppe Martin</v>
      </c>
      <c r="R16" s="66" t="s">
        <v>158</v>
      </c>
      <c r="S16" s="41" t="s">
        <v>155</v>
      </c>
      <c r="T16" s="41" t="s">
        <v>157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 B'!F42</f>
        <v xml:space="preserve"> </v>
      </c>
      <c r="P17" s="60" t="s">
        <v>10</v>
      </c>
      <c r="Q17" s="71" t="str">
        <f>'útěcha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219" t="s">
        <v>26</v>
      </c>
      <c r="O18" s="219"/>
      <c r="P18" s="219"/>
      <c r="Q18" s="219"/>
      <c r="R18" s="218"/>
      <c r="S18" s="218"/>
      <c r="T18" s="218"/>
      <c r="U18" s="218"/>
      <c r="V18" s="218"/>
      <c r="W18" s="218"/>
      <c r="X18" s="218"/>
      <c r="Y18" s="218"/>
    </row>
    <row r="19" spans="1:25" ht="13.8" thickBot="1" x14ac:dyDescent="0.3">
      <c r="N19" s="101">
        <v>1</v>
      </c>
      <c r="O19" s="102" t="str">
        <f>'útěcha B'!G18</f>
        <v>Papachristos Andreas</v>
      </c>
      <c r="P19" s="103" t="s">
        <v>10</v>
      </c>
      <c r="Q19" s="104" t="str">
        <f>'útěcha B'!G50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workbookViewId="0">
      <selection activeCell="A2" sqref="A2:A3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78" t="s">
        <v>78</v>
      </c>
      <c r="C1" s="178"/>
      <c r="D1" s="178"/>
      <c r="E1" s="178"/>
      <c r="F1" s="178"/>
      <c r="G1" s="178"/>
    </row>
    <row r="2" spans="1:7" ht="12" customHeight="1" x14ac:dyDescent="0.25">
      <c r="A2" s="212"/>
      <c r="B2" s="159">
        <v>33</v>
      </c>
      <c r="C2" s="74" t="str">
        <f>IF(A2&gt;0,VLOOKUP(A2,seznam!$A$2:$C$129,3),"------")</f>
        <v>------</v>
      </c>
      <c r="D2" s="75"/>
      <c r="E2" s="75"/>
      <c r="F2" s="216" t="str">
        <f>'1.st A+B'!Y2</f>
        <v>Hustopeče 1.4.2023</v>
      </c>
      <c r="G2" s="217"/>
    </row>
    <row r="3" spans="1:7" ht="12" customHeight="1" x14ac:dyDescent="0.25">
      <c r="A3" s="213"/>
      <c r="B3" s="214"/>
      <c r="C3" s="92" t="str">
        <f>IF(A2&gt;0,VLOOKUP(A2,seznam!$A$2:$C$129,2),"------")</f>
        <v>------</v>
      </c>
      <c r="D3" s="75"/>
      <c r="E3" s="75"/>
      <c r="F3" s="217"/>
      <c r="G3" s="217"/>
    </row>
    <row r="4" spans="1:7" ht="12" customHeight="1" x14ac:dyDescent="0.25">
      <c r="A4" s="212"/>
      <c r="B4" s="214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25">
      <c r="A5" s="213"/>
      <c r="B5" s="214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25">
      <c r="A6" s="212"/>
      <c r="B6" s="214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25">
      <c r="A7" s="213"/>
      <c r="B7" s="214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25">
      <c r="A8" s="212"/>
      <c r="B8" s="214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25">
      <c r="A9" s="213"/>
      <c r="B9" s="214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25">
      <c r="A10" s="212"/>
      <c r="B10" s="214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25">
      <c r="A11" s="213"/>
      <c r="B11" s="214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25">
      <c r="A12" s="212"/>
      <c r="B12" s="214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25">
      <c r="A13" s="213"/>
      <c r="B13" s="214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25">
      <c r="A14" s="212"/>
      <c r="B14" s="214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25">
      <c r="A15" s="213"/>
      <c r="B15" s="214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25">
      <c r="A16" s="212"/>
      <c r="B16" s="214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25">
      <c r="A17" s="213"/>
      <c r="B17" s="214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25">
      <c r="A18" s="212"/>
      <c r="B18" s="214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25">
      <c r="A19" s="213"/>
      <c r="B19" s="214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5">
      <c r="A20" s="212"/>
      <c r="B20" s="214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25">
      <c r="A21" s="213"/>
      <c r="B21" s="214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25">
      <c r="A22" s="212"/>
      <c r="B22" s="214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25">
      <c r="A23" s="213"/>
      <c r="B23" s="214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25">
      <c r="A24" s="212"/>
      <c r="B24" s="214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25">
      <c r="A25" s="213"/>
      <c r="B25" s="214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25">
      <c r="A26" s="212"/>
      <c r="B26" s="214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25">
      <c r="A27" s="213"/>
      <c r="B27" s="214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25">
      <c r="A28" s="212"/>
      <c r="B28" s="214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25">
      <c r="A29" s="213"/>
      <c r="B29" s="214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25">
      <c r="A30" s="212"/>
      <c r="B30" s="214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25">
      <c r="A31" s="213"/>
      <c r="B31" s="214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25">
      <c r="A32" s="212"/>
      <c r="B32" s="214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25">
      <c r="A33" s="213"/>
      <c r="B33" s="214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25">
      <c r="A34" s="212"/>
      <c r="B34" s="214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25">
      <c r="A35" s="213"/>
      <c r="B35" s="214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5">
      <c r="A36" s="212"/>
      <c r="B36" s="214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25">
      <c r="A37" s="213"/>
      <c r="B37" s="214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25">
      <c r="A38" s="212"/>
      <c r="B38" s="214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25">
      <c r="A39" s="213"/>
      <c r="B39" s="214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25">
      <c r="A40" s="212"/>
      <c r="B40" s="214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25">
      <c r="A41" s="213"/>
      <c r="B41" s="214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25">
      <c r="A42" s="212"/>
      <c r="B42" s="214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25">
      <c r="A43" s="213"/>
      <c r="B43" s="214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25">
      <c r="A44" s="212"/>
      <c r="B44" s="214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25">
      <c r="A45" s="213"/>
      <c r="B45" s="214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25">
      <c r="A46" s="212"/>
      <c r="B46" s="214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25">
      <c r="A47" s="213"/>
      <c r="B47" s="214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25">
      <c r="A48" s="212"/>
      <c r="B48" s="214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25">
      <c r="A49" s="213"/>
      <c r="B49" s="214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25">
      <c r="A50" s="212"/>
      <c r="B50" s="214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25">
      <c r="A51" s="213"/>
      <c r="B51" s="214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5">
      <c r="A52" s="212"/>
      <c r="B52" s="214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25">
      <c r="A53" s="213"/>
      <c r="B53" s="214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25">
      <c r="A54" s="212"/>
      <c r="B54" s="214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25">
      <c r="A55" s="213"/>
      <c r="B55" s="214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25">
      <c r="A56" s="212"/>
      <c r="B56" s="214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25">
      <c r="A57" s="213"/>
      <c r="B57" s="214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25">
      <c r="A58" s="212"/>
      <c r="B58" s="214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25">
      <c r="A59" s="213"/>
      <c r="B59" s="214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25">
      <c r="A60" s="212"/>
      <c r="B60" s="214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25">
      <c r="A61" s="213"/>
      <c r="B61" s="214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25">
      <c r="A62" s="212"/>
      <c r="B62" s="214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59</v>
      </c>
      <c r="G62" s="75"/>
    </row>
    <row r="63" spans="1:7" ht="12" customHeight="1" x14ac:dyDescent="0.25">
      <c r="A63" s="213"/>
      <c r="B63" s="214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25">
      <c r="A64" s="212"/>
      <c r="B64" s="214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 xml:space="preserve"> </v>
      </c>
      <c r="G64" s="75"/>
    </row>
    <row r="65" spans="1:7" ht="12" customHeight="1" x14ac:dyDescent="0.25">
      <c r="A65" s="213"/>
      <c r="B65" s="214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25">
      <c r="A66" s="73"/>
      <c r="B66" s="73"/>
      <c r="C66" s="113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 x14ac:dyDescent="0.25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19" t="s">
        <v>24</v>
      </c>
      <c r="O10" s="219"/>
      <c r="P10" s="219"/>
      <c r="Q10" s="219"/>
      <c r="R10" s="218"/>
      <c r="S10" s="218"/>
      <c r="T10" s="218"/>
      <c r="U10" s="218"/>
      <c r="V10" s="218"/>
      <c r="W10" s="218"/>
      <c r="X10" s="218"/>
      <c r="Y10" s="218"/>
    </row>
    <row r="11" spans="1:25" x14ac:dyDescent="0.25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19" t="s">
        <v>25</v>
      </c>
      <c r="O15" s="219"/>
      <c r="P15" s="219"/>
      <c r="Q15" s="219"/>
      <c r="R15" s="218"/>
      <c r="S15" s="218"/>
      <c r="T15" s="218"/>
      <c r="U15" s="218"/>
      <c r="V15" s="218"/>
      <c r="W15" s="218"/>
      <c r="X15" s="218"/>
      <c r="Y15" s="218"/>
    </row>
    <row r="16" spans="1:25" x14ac:dyDescent="0.25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219" t="s">
        <v>58</v>
      </c>
      <c r="B18" s="219"/>
      <c r="C18" s="219"/>
      <c r="D18" s="219"/>
      <c r="E18" s="218"/>
      <c r="F18" s="218"/>
      <c r="G18" s="218"/>
      <c r="H18" s="218"/>
      <c r="I18" s="218"/>
      <c r="J18" s="218"/>
      <c r="K18" s="218"/>
      <c r="L18" s="218"/>
      <c r="N18" s="219" t="s">
        <v>26</v>
      </c>
      <c r="O18" s="219"/>
      <c r="P18" s="219"/>
      <c r="Q18" s="219"/>
      <c r="R18" s="218"/>
      <c r="S18" s="218"/>
      <c r="T18" s="218"/>
      <c r="U18" s="218"/>
      <c r="V18" s="218"/>
      <c r="W18" s="218"/>
      <c r="X18" s="218"/>
      <c r="Y18" s="218"/>
    </row>
    <row r="19" spans="1:25" ht="13.8" thickBot="1" x14ac:dyDescent="0.3">
      <c r="A19" s="101">
        <v>1</v>
      </c>
      <c r="B19" s="102" t="str">
        <f>'pavouk-B2'!F64</f>
        <v xml:space="preserve"> </v>
      </c>
      <c r="C19" s="103"/>
      <c r="D19" s="104" t="str">
        <f>'pavouk-B2'!F66</f>
        <v xml:space="preserve"> </v>
      </c>
      <c r="E19" s="105"/>
      <c r="F19" s="106"/>
      <c r="G19" s="106"/>
      <c r="H19" s="106"/>
      <c r="I19" s="107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1">
        <v>1</v>
      </c>
      <c r="O19" s="102" t="str">
        <f>'pavouk-B2'!G18</f>
        <v xml:space="preserve"> </v>
      </c>
      <c r="P19" s="103" t="s">
        <v>10</v>
      </c>
      <c r="Q19" s="104" t="str">
        <f>'pavouk-B2'!G50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workbookViewId="0">
      <selection activeCell="B2" sqref="B2:B3"/>
    </sheetView>
  </sheetViews>
  <sheetFormatPr defaultRowHeight="13.2" x14ac:dyDescent="0.25"/>
  <cols>
    <col min="1" max="2" width="2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0.9" customHeight="1" x14ac:dyDescent="0.25">
      <c r="A1" s="91"/>
      <c r="B1" s="178" t="s">
        <v>79</v>
      </c>
      <c r="C1" s="178"/>
      <c r="D1" s="178"/>
      <c r="E1" s="178"/>
      <c r="F1" s="178"/>
      <c r="G1" s="178"/>
    </row>
    <row r="2" spans="1:7" ht="12" customHeight="1" x14ac:dyDescent="0.25">
      <c r="A2" s="212"/>
      <c r="B2" s="159">
        <v>33</v>
      </c>
      <c r="C2" s="74" t="str">
        <f>IF(A2&gt;0,VLOOKUP(A2,seznam!$A$2:$C$129,3),"------")</f>
        <v>------</v>
      </c>
      <c r="D2" s="75"/>
      <c r="E2" s="75"/>
      <c r="F2" s="216" t="str">
        <f>'1.st A+B'!Y2</f>
        <v>Hustopeče 1.4.2023</v>
      </c>
      <c r="G2" s="217"/>
    </row>
    <row r="3" spans="1:7" ht="12" customHeight="1" x14ac:dyDescent="0.25">
      <c r="A3" s="213"/>
      <c r="B3" s="214"/>
      <c r="C3" s="92" t="str">
        <f>IF(A2&gt;0,VLOOKUP(A2,seznam!$A$2:$C$129,2),"------")</f>
        <v>------</v>
      </c>
      <c r="D3" s="75"/>
      <c r="E3" s="75"/>
      <c r="F3" s="217"/>
      <c r="G3" s="217"/>
    </row>
    <row r="4" spans="1:7" ht="12" customHeight="1" x14ac:dyDescent="0.25">
      <c r="A4" s="212"/>
      <c r="B4" s="214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25">
      <c r="A5" s="213"/>
      <c r="B5" s="214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25">
      <c r="A6" s="212"/>
      <c r="B6" s="214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25">
      <c r="A7" s="213"/>
      <c r="B7" s="214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25">
      <c r="A8" s="212"/>
      <c r="B8" s="214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25">
      <c r="A9" s="213"/>
      <c r="B9" s="214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25">
      <c r="A10" s="212"/>
      <c r="B10" s="214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25">
      <c r="A11" s="213"/>
      <c r="B11" s="214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25">
      <c r="A12" s="212"/>
      <c r="B12" s="214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25">
      <c r="A13" s="213"/>
      <c r="B13" s="214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25">
      <c r="A14" s="212"/>
      <c r="B14" s="214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25">
      <c r="A15" s="213"/>
      <c r="B15" s="214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25">
      <c r="A16" s="212"/>
      <c r="B16" s="214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25">
      <c r="A17" s="213"/>
      <c r="B17" s="214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25">
      <c r="A18" s="212"/>
      <c r="B18" s="214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5">
      <c r="A19" s="213"/>
      <c r="B19" s="214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5">
      <c r="A20" s="212"/>
      <c r="B20" s="214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25">
      <c r="A21" s="213"/>
      <c r="B21" s="214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25">
      <c r="A22" s="212"/>
      <c r="B22" s="214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25">
      <c r="A23" s="213"/>
      <c r="B23" s="214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25">
      <c r="A24" s="212"/>
      <c r="B24" s="214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25">
      <c r="A25" s="213"/>
      <c r="B25" s="214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25">
      <c r="A26" s="212"/>
      <c r="B26" s="214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25">
      <c r="A27" s="213"/>
      <c r="B27" s="214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25">
      <c r="A28" s="212"/>
      <c r="B28" s="214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25">
      <c r="A29" s="213"/>
      <c r="B29" s="214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25">
      <c r="A30" s="212"/>
      <c r="B30" s="214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25">
      <c r="A31" s="213"/>
      <c r="B31" s="214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25">
      <c r="A32" s="212"/>
      <c r="B32" s="214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25">
      <c r="A33" s="213"/>
      <c r="B33" s="214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25">
      <c r="A34" s="212"/>
      <c r="B34" s="214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5">
      <c r="A35" s="213"/>
      <c r="B35" s="214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5">
      <c r="A36" s="212"/>
      <c r="B36" s="214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25">
      <c r="A37" s="213"/>
      <c r="B37" s="214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25">
      <c r="A38" s="212"/>
      <c r="B38" s="214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25">
      <c r="A39" s="213"/>
      <c r="B39" s="214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25">
      <c r="A40" s="212"/>
      <c r="B40" s="214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25">
      <c r="A41" s="213"/>
      <c r="B41" s="214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25">
      <c r="A42" s="212"/>
      <c r="B42" s="214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25">
      <c r="A43" s="213"/>
      <c r="B43" s="214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25">
      <c r="A44" s="212"/>
      <c r="B44" s="214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25">
      <c r="A45" s="213"/>
      <c r="B45" s="214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25">
      <c r="A46" s="212"/>
      <c r="B46" s="214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25">
      <c r="A47" s="213"/>
      <c r="B47" s="214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25">
      <c r="A48" s="212"/>
      <c r="B48" s="214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25">
      <c r="A49" s="213"/>
      <c r="B49" s="214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25">
      <c r="A50" s="212"/>
      <c r="B50" s="214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5">
      <c r="A51" s="213"/>
      <c r="B51" s="214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5">
      <c r="A52" s="212"/>
      <c r="B52" s="214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25">
      <c r="A53" s="213"/>
      <c r="B53" s="214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25">
      <c r="A54" s="212"/>
      <c r="B54" s="214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25">
      <c r="A55" s="213"/>
      <c r="B55" s="214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25">
      <c r="A56" s="212"/>
      <c r="B56" s="214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25">
      <c r="A57" s="213"/>
      <c r="B57" s="214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25">
      <c r="A58" s="212"/>
      <c r="B58" s="214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25">
      <c r="A59" s="213"/>
      <c r="B59" s="214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25">
      <c r="A60" s="212"/>
      <c r="B60" s="214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25">
      <c r="A61" s="213"/>
      <c r="B61" s="214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25">
      <c r="A62" s="212"/>
      <c r="B62" s="214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60</v>
      </c>
      <c r="G62" s="75"/>
    </row>
    <row r="63" spans="1:7" ht="12" customHeight="1" x14ac:dyDescent="0.25">
      <c r="A63" s="213"/>
      <c r="B63" s="214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25">
      <c r="A64" s="212"/>
      <c r="B64" s="214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 xml:space="preserve"> </v>
      </c>
      <c r="G64" s="75"/>
    </row>
    <row r="65" spans="1:7" ht="12" customHeight="1" x14ac:dyDescent="0.25">
      <c r="A65" s="213"/>
      <c r="B65" s="214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5">
      <c r="A66" s="73"/>
      <c r="B66" s="73"/>
      <c r="C66" s="113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N31" sqref="N3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 x14ac:dyDescent="0.25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5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5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5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8" thickBot="1" x14ac:dyDescent="0.3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8" thickBot="1" x14ac:dyDescent="0.3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19" t="s">
        <v>24</v>
      </c>
      <c r="O10" s="219"/>
      <c r="P10" s="219"/>
      <c r="Q10" s="219"/>
      <c r="R10" s="218"/>
      <c r="S10" s="218"/>
      <c r="T10" s="218"/>
      <c r="U10" s="218"/>
      <c r="V10" s="218"/>
      <c r="W10" s="218"/>
      <c r="X10" s="218"/>
      <c r="Y10" s="218"/>
    </row>
    <row r="11" spans="1:25" x14ac:dyDescent="0.25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19" t="s">
        <v>25</v>
      </c>
      <c r="O15" s="219"/>
      <c r="P15" s="219"/>
      <c r="Q15" s="219"/>
      <c r="R15" s="218"/>
      <c r="S15" s="218"/>
      <c r="T15" s="218"/>
      <c r="U15" s="218"/>
      <c r="V15" s="218"/>
      <c r="W15" s="218"/>
      <c r="X15" s="218"/>
      <c r="Y15" s="218"/>
    </row>
    <row r="16" spans="1:25" x14ac:dyDescent="0.25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A18" s="219" t="s">
        <v>58</v>
      </c>
      <c r="B18" s="219"/>
      <c r="C18" s="219"/>
      <c r="D18" s="219"/>
      <c r="E18" s="218"/>
      <c r="F18" s="218"/>
      <c r="G18" s="218"/>
      <c r="H18" s="218"/>
      <c r="I18" s="218"/>
      <c r="J18" s="218"/>
      <c r="K18" s="218"/>
      <c r="L18" s="218"/>
      <c r="N18" s="219" t="s">
        <v>26</v>
      </c>
      <c r="O18" s="219"/>
      <c r="P18" s="219"/>
      <c r="Q18" s="219"/>
      <c r="R18" s="218"/>
      <c r="S18" s="218"/>
      <c r="T18" s="218"/>
      <c r="U18" s="218"/>
      <c r="V18" s="218"/>
      <c r="W18" s="218"/>
      <c r="X18" s="218"/>
      <c r="Y18" s="218"/>
    </row>
    <row r="19" spans="1:25" ht="13.8" thickBot="1" x14ac:dyDescent="0.3">
      <c r="A19" s="101">
        <v>1</v>
      </c>
      <c r="B19" s="102" t="str">
        <f>'útěcha-B2'!F64</f>
        <v xml:space="preserve"> </v>
      </c>
      <c r="C19" s="103"/>
      <c r="D19" s="104" t="str">
        <f>'útěcha-B2'!F66</f>
        <v xml:space="preserve"> </v>
      </c>
      <c r="E19" s="105"/>
      <c r="F19" s="106"/>
      <c r="G19" s="106"/>
      <c r="H19" s="106"/>
      <c r="I19" s="107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1">
        <v>1</v>
      </c>
      <c r="O19" s="102" t="str">
        <f>'útěcha-B2'!G18</f>
        <v xml:space="preserve"> </v>
      </c>
      <c r="P19" s="103" t="s">
        <v>10</v>
      </c>
      <c r="Q19" s="104" t="str">
        <f>'útěcha-B2'!G50</f>
        <v xml:space="preserve"> </v>
      </c>
      <c r="R19" s="105"/>
      <c r="S19" s="106"/>
      <c r="T19" s="106"/>
      <c r="U19" s="106"/>
      <c r="V19" s="107"/>
      <c r="W19" s="10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09" t="s">
        <v>7</v>
      </c>
      <c r="Y19" s="11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0"/>
  <sheetViews>
    <sheetView topLeftCell="A52" workbookViewId="0">
      <selection activeCell="I71" sqref="I71"/>
    </sheetView>
  </sheetViews>
  <sheetFormatPr defaultRowHeight="13.2" x14ac:dyDescent="0.25"/>
  <cols>
    <col min="1" max="1" width="5.44140625" style="1" customWidth="1"/>
    <col min="2" max="2" width="20.6640625" style="34" customWidth="1"/>
    <col min="3" max="3" width="19.6640625" style="34" customWidth="1"/>
    <col min="4" max="4" width="9.109375" style="33"/>
    <col min="5" max="5" width="6.6640625" style="33" customWidth="1"/>
  </cols>
  <sheetData>
    <row r="1" spans="1:5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</row>
    <row r="2" spans="1:5" x14ac:dyDescent="0.25">
      <c r="A2" s="111">
        <v>1</v>
      </c>
      <c r="B2" s="115" t="s">
        <v>94</v>
      </c>
      <c r="C2" s="115" t="s">
        <v>81</v>
      </c>
      <c r="D2" s="116">
        <v>6</v>
      </c>
      <c r="E2" s="116">
        <v>2009</v>
      </c>
    </row>
    <row r="3" spans="1:5" x14ac:dyDescent="0.25">
      <c r="A3" s="111">
        <v>2</v>
      </c>
      <c r="B3" s="115" t="s">
        <v>95</v>
      </c>
      <c r="C3" s="115" t="s">
        <v>81</v>
      </c>
      <c r="D3" s="116">
        <v>8</v>
      </c>
      <c r="E3" s="116">
        <v>2010</v>
      </c>
    </row>
    <row r="4" spans="1:5" x14ac:dyDescent="0.25">
      <c r="A4" s="111">
        <v>3</v>
      </c>
      <c r="B4" s="115" t="s">
        <v>96</v>
      </c>
      <c r="C4" s="115" t="s">
        <v>82</v>
      </c>
      <c r="D4" s="116">
        <v>14</v>
      </c>
      <c r="E4" s="116">
        <v>2010</v>
      </c>
    </row>
    <row r="5" spans="1:5" x14ac:dyDescent="0.25">
      <c r="A5" s="111">
        <v>4</v>
      </c>
      <c r="B5" s="115" t="s">
        <v>97</v>
      </c>
      <c r="C5" s="115" t="s">
        <v>83</v>
      </c>
      <c r="D5" s="116">
        <v>15</v>
      </c>
      <c r="E5" s="116">
        <v>2009</v>
      </c>
    </row>
    <row r="6" spans="1:5" x14ac:dyDescent="0.25">
      <c r="A6" s="111">
        <v>5</v>
      </c>
      <c r="B6" s="115" t="s">
        <v>98</v>
      </c>
      <c r="C6" s="115" t="s">
        <v>81</v>
      </c>
      <c r="D6" s="116">
        <v>16</v>
      </c>
      <c r="E6" s="116">
        <v>2010</v>
      </c>
    </row>
    <row r="7" spans="1:5" x14ac:dyDescent="0.25">
      <c r="A7" s="111">
        <v>6</v>
      </c>
      <c r="B7" s="115" t="s">
        <v>99</v>
      </c>
      <c r="C7" s="115" t="s">
        <v>84</v>
      </c>
      <c r="D7" s="116">
        <v>17</v>
      </c>
      <c r="E7" s="116">
        <v>2009</v>
      </c>
    </row>
    <row r="8" spans="1:5" x14ac:dyDescent="0.25">
      <c r="A8" s="111">
        <v>7</v>
      </c>
      <c r="B8" s="115" t="s">
        <v>100</v>
      </c>
      <c r="C8" s="115" t="s">
        <v>85</v>
      </c>
      <c r="D8" s="116">
        <v>20</v>
      </c>
      <c r="E8" s="116">
        <v>2008</v>
      </c>
    </row>
    <row r="9" spans="1:5" x14ac:dyDescent="0.25">
      <c r="A9" s="111">
        <v>8</v>
      </c>
      <c r="B9" s="115" t="s">
        <v>101</v>
      </c>
      <c r="C9" s="115" t="s">
        <v>82</v>
      </c>
      <c r="D9" s="116">
        <v>22</v>
      </c>
      <c r="E9" s="116">
        <v>2010</v>
      </c>
    </row>
    <row r="10" spans="1:5" x14ac:dyDescent="0.25">
      <c r="A10" s="111">
        <v>9</v>
      </c>
      <c r="B10" s="115" t="s">
        <v>102</v>
      </c>
      <c r="C10" s="115" t="s">
        <v>86</v>
      </c>
      <c r="D10" s="116">
        <v>24</v>
      </c>
      <c r="E10" s="116">
        <v>2008</v>
      </c>
    </row>
    <row r="11" spans="1:5" x14ac:dyDescent="0.25">
      <c r="A11" s="111">
        <v>10</v>
      </c>
      <c r="B11" s="115" t="s">
        <v>103</v>
      </c>
      <c r="C11" s="115" t="s">
        <v>82</v>
      </c>
      <c r="D11" s="116">
        <v>25</v>
      </c>
      <c r="E11" s="116">
        <v>2008</v>
      </c>
    </row>
    <row r="12" spans="1:5" x14ac:dyDescent="0.25">
      <c r="A12" s="111">
        <v>11</v>
      </c>
      <c r="B12" s="115" t="s">
        <v>104</v>
      </c>
      <c r="C12" s="115" t="s">
        <v>87</v>
      </c>
      <c r="D12" s="116">
        <v>26.5</v>
      </c>
      <c r="E12" s="116">
        <v>2008</v>
      </c>
    </row>
    <row r="13" spans="1:5" x14ac:dyDescent="0.25">
      <c r="A13" s="111">
        <v>12</v>
      </c>
      <c r="B13" s="115" t="s">
        <v>105</v>
      </c>
      <c r="C13" s="115" t="s">
        <v>86</v>
      </c>
      <c r="D13" s="116">
        <v>27</v>
      </c>
      <c r="E13" s="116">
        <v>2008</v>
      </c>
    </row>
    <row r="14" spans="1:5" x14ac:dyDescent="0.25">
      <c r="A14" s="111">
        <v>13</v>
      </c>
      <c r="B14" s="115" t="s">
        <v>106</v>
      </c>
      <c r="C14" s="115" t="s">
        <v>88</v>
      </c>
      <c r="D14" s="116">
        <v>30</v>
      </c>
      <c r="E14" s="116">
        <v>2010</v>
      </c>
    </row>
    <row r="15" spans="1:5" x14ac:dyDescent="0.25">
      <c r="A15" s="111">
        <v>14</v>
      </c>
      <c r="B15" s="115" t="s">
        <v>107</v>
      </c>
      <c r="C15" s="115" t="s">
        <v>89</v>
      </c>
      <c r="D15" s="116">
        <v>32</v>
      </c>
      <c r="E15" s="116">
        <v>2008</v>
      </c>
    </row>
    <row r="16" spans="1:5" x14ac:dyDescent="0.25">
      <c r="A16" s="111">
        <v>15</v>
      </c>
      <c r="B16" s="115" t="s">
        <v>108</v>
      </c>
      <c r="C16" s="115" t="s">
        <v>84</v>
      </c>
      <c r="D16" s="116">
        <v>33</v>
      </c>
      <c r="E16" s="116">
        <v>2009</v>
      </c>
    </row>
    <row r="17" spans="1:5" x14ac:dyDescent="0.25">
      <c r="A17" s="111">
        <v>16</v>
      </c>
      <c r="B17" s="115" t="s">
        <v>109</v>
      </c>
      <c r="C17" s="115" t="s">
        <v>84</v>
      </c>
      <c r="D17" s="116">
        <v>36</v>
      </c>
      <c r="E17" s="116">
        <v>2008</v>
      </c>
    </row>
    <row r="18" spans="1:5" x14ac:dyDescent="0.25">
      <c r="A18" s="111">
        <v>17</v>
      </c>
      <c r="B18" s="115" t="s">
        <v>110</v>
      </c>
      <c r="C18" s="115" t="s">
        <v>86</v>
      </c>
      <c r="D18" s="116">
        <v>38</v>
      </c>
      <c r="E18" s="116">
        <v>2008</v>
      </c>
    </row>
    <row r="19" spans="1:5" x14ac:dyDescent="0.25">
      <c r="A19" s="111">
        <v>18</v>
      </c>
      <c r="B19" s="115" t="s">
        <v>111</v>
      </c>
      <c r="C19" s="115" t="s">
        <v>88</v>
      </c>
      <c r="D19" s="116">
        <v>38</v>
      </c>
      <c r="E19" s="116">
        <v>2009</v>
      </c>
    </row>
    <row r="20" spans="1:5" x14ac:dyDescent="0.25">
      <c r="A20" s="111">
        <v>19</v>
      </c>
      <c r="B20" s="115" t="s">
        <v>112</v>
      </c>
      <c r="C20" s="115" t="s">
        <v>84</v>
      </c>
      <c r="D20" s="116">
        <v>41</v>
      </c>
      <c r="E20" s="116">
        <v>2009</v>
      </c>
    </row>
    <row r="21" spans="1:5" x14ac:dyDescent="0.25">
      <c r="A21" s="111">
        <v>20</v>
      </c>
      <c r="B21" s="115" t="s">
        <v>113</v>
      </c>
      <c r="C21" s="115" t="s">
        <v>90</v>
      </c>
      <c r="D21" s="116">
        <v>42</v>
      </c>
      <c r="E21" s="116">
        <v>2009</v>
      </c>
    </row>
    <row r="22" spans="1:5" x14ac:dyDescent="0.25">
      <c r="A22" s="111">
        <v>21</v>
      </c>
      <c r="B22" s="115" t="s">
        <v>114</v>
      </c>
      <c r="C22" s="115" t="s">
        <v>84</v>
      </c>
      <c r="D22" s="116">
        <v>43</v>
      </c>
      <c r="E22" s="116">
        <v>2008</v>
      </c>
    </row>
    <row r="23" spans="1:5" x14ac:dyDescent="0.25">
      <c r="A23" s="111">
        <v>22</v>
      </c>
      <c r="B23" s="115" t="s">
        <v>115</v>
      </c>
      <c r="C23" s="115" t="s">
        <v>81</v>
      </c>
      <c r="D23" s="116">
        <v>44</v>
      </c>
      <c r="E23" s="116">
        <v>2009</v>
      </c>
    </row>
    <row r="24" spans="1:5" x14ac:dyDescent="0.25">
      <c r="A24" s="111">
        <v>23</v>
      </c>
      <c r="B24" s="115" t="s">
        <v>116</v>
      </c>
      <c r="C24" s="115" t="s">
        <v>86</v>
      </c>
      <c r="D24" s="116">
        <v>44</v>
      </c>
      <c r="E24" s="116">
        <v>2008</v>
      </c>
    </row>
    <row r="25" spans="1:5" x14ac:dyDescent="0.25">
      <c r="A25" s="111">
        <v>24</v>
      </c>
      <c r="B25" s="115" t="s">
        <v>117</v>
      </c>
      <c r="C25" s="115" t="s">
        <v>87</v>
      </c>
      <c r="D25" s="116">
        <v>47</v>
      </c>
      <c r="E25" s="116">
        <v>2009</v>
      </c>
    </row>
    <row r="26" spans="1:5" x14ac:dyDescent="0.25">
      <c r="A26" s="111">
        <v>25</v>
      </c>
      <c r="B26" s="115" t="s">
        <v>118</v>
      </c>
      <c r="C26" s="115" t="s">
        <v>86</v>
      </c>
      <c r="D26" s="116">
        <v>47</v>
      </c>
      <c r="E26" s="116">
        <v>2009</v>
      </c>
    </row>
    <row r="27" spans="1:5" x14ac:dyDescent="0.25">
      <c r="A27" s="111">
        <v>26</v>
      </c>
      <c r="B27" s="115" t="s">
        <v>119</v>
      </c>
      <c r="C27" s="115" t="s">
        <v>91</v>
      </c>
      <c r="D27" s="116">
        <v>47</v>
      </c>
      <c r="E27" s="116">
        <v>2009</v>
      </c>
    </row>
    <row r="28" spans="1:5" x14ac:dyDescent="0.25">
      <c r="A28" s="111">
        <v>27</v>
      </c>
      <c r="B28" s="115" t="s">
        <v>135</v>
      </c>
      <c r="C28" s="115" t="s">
        <v>81</v>
      </c>
      <c r="D28" s="116">
        <v>47</v>
      </c>
      <c r="E28" s="116">
        <v>2009</v>
      </c>
    </row>
    <row r="29" spans="1:5" x14ac:dyDescent="0.25">
      <c r="A29" s="111">
        <v>28</v>
      </c>
      <c r="B29" s="115" t="s">
        <v>120</v>
      </c>
      <c r="C29" s="115" t="s">
        <v>86</v>
      </c>
      <c r="D29" s="116">
        <v>53</v>
      </c>
      <c r="E29" s="116">
        <v>2009</v>
      </c>
    </row>
    <row r="30" spans="1:5" x14ac:dyDescent="0.25">
      <c r="A30" s="111">
        <v>29</v>
      </c>
      <c r="B30" s="115" t="s">
        <v>121</v>
      </c>
      <c r="C30" s="115" t="s">
        <v>88</v>
      </c>
      <c r="D30" s="116">
        <v>53</v>
      </c>
      <c r="E30" s="116">
        <v>2009</v>
      </c>
    </row>
    <row r="31" spans="1:5" x14ac:dyDescent="0.25">
      <c r="A31" s="111">
        <v>30</v>
      </c>
      <c r="B31" s="115" t="s">
        <v>122</v>
      </c>
      <c r="C31" s="115" t="s">
        <v>82</v>
      </c>
      <c r="D31" s="116">
        <v>56</v>
      </c>
      <c r="E31" s="116">
        <v>2008</v>
      </c>
    </row>
    <row r="32" spans="1:5" x14ac:dyDescent="0.25">
      <c r="A32" s="111">
        <v>31</v>
      </c>
      <c r="B32" s="115" t="s">
        <v>123</v>
      </c>
      <c r="C32" s="115" t="s">
        <v>87</v>
      </c>
      <c r="D32" s="116">
        <v>59</v>
      </c>
      <c r="E32" s="116">
        <v>2009</v>
      </c>
    </row>
    <row r="33" spans="1:5" x14ac:dyDescent="0.25">
      <c r="A33" s="111">
        <v>32</v>
      </c>
      <c r="B33" s="115" t="s">
        <v>124</v>
      </c>
      <c r="C33" s="115" t="s">
        <v>81</v>
      </c>
      <c r="D33" s="116">
        <v>63</v>
      </c>
      <c r="E33" s="116">
        <v>2009</v>
      </c>
    </row>
    <row r="34" spans="1:5" x14ac:dyDescent="0.25">
      <c r="A34" s="111">
        <v>33</v>
      </c>
      <c r="B34" s="115" t="s">
        <v>125</v>
      </c>
      <c r="C34" s="115" t="s">
        <v>87</v>
      </c>
      <c r="D34" s="116">
        <v>63</v>
      </c>
      <c r="E34" s="116">
        <v>2009</v>
      </c>
    </row>
    <row r="35" spans="1:5" x14ac:dyDescent="0.25">
      <c r="A35" s="111">
        <v>34</v>
      </c>
      <c r="B35" s="115" t="s">
        <v>126</v>
      </c>
      <c r="C35" s="115" t="s">
        <v>81</v>
      </c>
      <c r="D35" s="116">
        <v>75</v>
      </c>
      <c r="E35" s="116">
        <v>2008</v>
      </c>
    </row>
    <row r="36" spans="1:5" x14ac:dyDescent="0.25">
      <c r="A36" s="111">
        <v>35</v>
      </c>
      <c r="B36" s="115" t="s">
        <v>127</v>
      </c>
      <c r="C36" s="115" t="s">
        <v>81</v>
      </c>
      <c r="D36" s="116">
        <v>77</v>
      </c>
      <c r="E36" s="116">
        <v>2009</v>
      </c>
    </row>
    <row r="37" spans="1:5" x14ac:dyDescent="0.25">
      <c r="A37" s="111">
        <v>36</v>
      </c>
      <c r="B37" s="115" t="s">
        <v>128</v>
      </c>
      <c r="C37" s="115" t="s">
        <v>88</v>
      </c>
      <c r="D37" s="116">
        <v>78</v>
      </c>
      <c r="E37" s="116">
        <v>2009</v>
      </c>
    </row>
    <row r="38" spans="1:5" x14ac:dyDescent="0.25">
      <c r="A38" s="111">
        <v>37</v>
      </c>
      <c r="B38" s="115" t="s">
        <v>129</v>
      </c>
      <c r="C38" s="115" t="s">
        <v>90</v>
      </c>
      <c r="D38" s="116">
        <v>78</v>
      </c>
      <c r="E38" s="116">
        <v>2008</v>
      </c>
    </row>
    <row r="39" spans="1:5" x14ac:dyDescent="0.25">
      <c r="A39" s="111">
        <v>38</v>
      </c>
      <c r="B39" s="115" t="s">
        <v>136</v>
      </c>
      <c r="C39" s="115" t="s">
        <v>81</v>
      </c>
      <c r="D39" s="116">
        <v>78</v>
      </c>
      <c r="E39" s="116">
        <v>2009</v>
      </c>
    </row>
    <row r="40" spans="1:5" x14ac:dyDescent="0.25">
      <c r="A40" s="111">
        <v>39</v>
      </c>
      <c r="B40" s="115" t="s">
        <v>137</v>
      </c>
      <c r="C40" s="115" t="s">
        <v>89</v>
      </c>
      <c r="D40" s="116">
        <v>78</v>
      </c>
      <c r="E40" s="116">
        <v>2009</v>
      </c>
    </row>
    <row r="41" spans="1:5" x14ac:dyDescent="0.25">
      <c r="A41" s="111">
        <v>40</v>
      </c>
      <c r="B41" s="115" t="s">
        <v>130</v>
      </c>
      <c r="C41" s="115" t="s">
        <v>87</v>
      </c>
      <c r="D41" s="116">
        <v>85</v>
      </c>
      <c r="E41" s="116">
        <v>2009</v>
      </c>
    </row>
    <row r="42" spans="1:5" x14ac:dyDescent="0.25">
      <c r="A42" s="111">
        <v>41</v>
      </c>
      <c r="B42" s="115" t="s">
        <v>138</v>
      </c>
      <c r="C42" s="115" t="s">
        <v>93</v>
      </c>
      <c r="D42" s="116">
        <v>85</v>
      </c>
      <c r="E42" s="116">
        <v>2009</v>
      </c>
    </row>
    <row r="43" spans="1:5" x14ac:dyDescent="0.25">
      <c r="A43" s="111">
        <v>42</v>
      </c>
      <c r="B43" s="115" t="s">
        <v>131</v>
      </c>
      <c r="C43" s="115" t="s">
        <v>92</v>
      </c>
      <c r="D43" s="116"/>
      <c r="E43" s="116">
        <v>2009</v>
      </c>
    </row>
    <row r="44" spans="1:5" x14ac:dyDescent="0.25">
      <c r="A44" s="111">
        <v>43</v>
      </c>
      <c r="B44" s="115" t="s">
        <v>132</v>
      </c>
      <c r="C44" s="115" t="s">
        <v>81</v>
      </c>
      <c r="D44" s="116"/>
      <c r="E44" s="116">
        <v>2009</v>
      </c>
    </row>
    <row r="45" spans="1:5" x14ac:dyDescent="0.25">
      <c r="A45" s="111">
        <v>44</v>
      </c>
      <c r="B45" s="115" t="s">
        <v>133</v>
      </c>
      <c r="C45" s="115" t="s">
        <v>81</v>
      </c>
      <c r="D45" s="116"/>
      <c r="E45" s="116">
        <v>2009</v>
      </c>
    </row>
    <row r="46" spans="1:5" x14ac:dyDescent="0.25">
      <c r="A46" s="111">
        <v>45</v>
      </c>
      <c r="B46" s="115" t="s">
        <v>134</v>
      </c>
      <c r="C46" s="115" t="s">
        <v>93</v>
      </c>
      <c r="D46" s="116"/>
      <c r="E46" s="116">
        <v>2009</v>
      </c>
    </row>
    <row r="47" spans="1:5" x14ac:dyDescent="0.25">
      <c r="A47" s="111">
        <v>46</v>
      </c>
      <c r="B47" s="115" t="s">
        <v>139</v>
      </c>
      <c r="C47" s="115" t="s">
        <v>87</v>
      </c>
      <c r="D47" s="116"/>
      <c r="E47" s="116">
        <v>2009</v>
      </c>
    </row>
    <row r="48" spans="1:5" x14ac:dyDescent="0.25">
      <c r="A48" s="111">
        <v>47</v>
      </c>
      <c r="B48" s="115" t="s">
        <v>140</v>
      </c>
      <c r="C48" s="115" t="s">
        <v>93</v>
      </c>
      <c r="D48" s="116"/>
      <c r="E48" s="116">
        <v>2009</v>
      </c>
    </row>
    <row r="49" spans="1:5" x14ac:dyDescent="0.25">
      <c r="A49" s="111">
        <v>48</v>
      </c>
      <c r="B49" s="115" t="s">
        <v>141</v>
      </c>
      <c r="C49" s="115" t="s">
        <v>81</v>
      </c>
      <c r="D49" s="116"/>
      <c r="E49" s="116">
        <v>2008</v>
      </c>
    </row>
    <row r="50" spans="1:5" x14ac:dyDescent="0.25">
      <c r="A50" s="111">
        <v>49</v>
      </c>
      <c r="B50" s="115" t="s">
        <v>142</v>
      </c>
      <c r="C50" s="115" t="s">
        <v>88</v>
      </c>
      <c r="D50" s="116"/>
      <c r="E50" s="116">
        <v>2009</v>
      </c>
    </row>
    <row r="51" spans="1:5" x14ac:dyDescent="0.25">
      <c r="A51" s="111">
        <v>50</v>
      </c>
      <c r="B51" s="115" t="s">
        <v>143</v>
      </c>
      <c r="C51" s="115" t="s">
        <v>92</v>
      </c>
      <c r="D51" s="116"/>
      <c r="E51" s="116">
        <v>2009</v>
      </c>
    </row>
    <row r="52" spans="1:5" x14ac:dyDescent="0.25">
      <c r="A52" s="111">
        <v>51</v>
      </c>
      <c r="B52" s="115" t="s">
        <v>144</v>
      </c>
      <c r="C52" s="115" t="s">
        <v>92</v>
      </c>
      <c r="D52" s="116"/>
      <c r="E52" s="116">
        <v>2009</v>
      </c>
    </row>
    <row r="53" spans="1:5" x14ac:dyDescent="0.25">
      <c r="A53" s="111">
        <v>52</v>
      </c>
      <c r="B53" s="115" t="s">
        <v>145</v>
      </c>
      <c r="C53" s="115" t="s">
        <v>146</v>
      </c>
      <c r="D53" s="116"/>
      <c r="E53" s="116" t="s">
        <v>147</v>
      </c>
    </row>
    <row r="54" spans="1:5" x14ac:dyDescent="0.25">
      <c r="A54" s="111">
        <v>53</v>
      </c>
      <c r="B54" s="115" t="s">
        <v>148</v>
      </c>
      <c r="C54" s="115" t="s">
        <v>149</v>
      </c>
      <c r="D54" s="116"/>
      <c r="E54" s="116" t="s">
        <v>150</v>
      </c>
    </row>
    <row r="55" spans="1:5" x14ac:dyDescent="0.25">
      <c r="A55" s="111">
        <v>54</v>
      </c>
      <c r="B55" s="115"/>
      <c r="C55" s="115"/>
      <c r="D55" s="116"/>
      <c r="E55" s="116"/>
    </row>
    <row r="56" spans="1:5" x14ac:dyDescent="0.25">
      <c r="A56" s="111">
        <v>55</v>
      </c>
      <c r="B56" s="115"/>
      <c r="C56" s="115"/>
      <c r="D56" s="116"/>
      <c r="E56" s="116"/>
    </row>
    <row r="57" spans="1:5" x14ac:dyDescent="0.25">
      <c r="A57" s="111">
        <v>56</v>
      </c>
      <c r="B57" s="115"/>
      <c r="C57" s="115"/>
      <c r="D57" s="116"/>
      <c r="E57" s="116"/>
    </row>
    <row r="58" spans="1:5" x14ac:dyDescent="0.25">
      <c r="A58" s="111">
        <v>57</v>
      </c>
      <c r="B58" s="115"/>
      <c r="C58" s="115"/>
      <c r="D58" s="116"/>
      <c r="E58" s="116"/>
    </row>
    <row r="59" spans="1:5" x14ac:dyDescent="0.25">
      <c r="A59" s="111">
        <v>58</v>
      </c>
      <c r="B59" s="115"/>
      <c r="C59" s="115"/>
      <c r="D59" s="116"/>
      <c r="E59" s="116"/>
    </row>
    <row r="60" spans="1:5" x14ac:dyDescent="0.25">
      <c r="A60" s="111">
        <v>59</v>
      </c>
      <c r="B60" s="115"/>
      <c r="C60" s="115"/>
      <c r="D60" s="116"/>
      <c r="E60" s="116"/>
    </row>
    <row r="61" spans="1:5" x14ac:dyDescent="0.25">
      <c r="A61" s="111">
        <v>60</v>
      </c>
      <c r="B61" s="115"/>
      <c r="C61" s="115"/>
      <c r="D61" s="116"/>
      <c r="E61" s="116"/>
    </row>
    <row r="62" spans="1:5" x14ac:dyDescent="0.25">
      <c r="A62" s="111">
        <v>61</v>
      </c>
      <c r="B62" s="115"/>
      <c r="C62" s="115"/>
      <c r="D62" s="116"/>
      <c r="E62" s="116"/>
    </row>
    <row r="63" spans="1:5" x14ac:dyDescent="0.25">
      <c r="A63" s="111">
        <v>62</v>
      </c>
      <c r="B63" s="115"/>
      <c r="C63" s="115"/>
      <c r="D63" s="116"/>
      <c r="E63" s="116"/>
    </row>
    <row r="64" spans="1:5" x14ac:dyDescent="0.25">
      <c r="A64" s="111">
        <v>63</v>
      </c>
      <c r="B64" s="115"/>
      <c r="C64" s="115"/>
      <c r="D64" s="116"/>
      <c r="E64" s="116"/>
    </row>
    <row r="65" spans="1:5" x14ac:dyDescent="0.25">
      <c r="A65" s="111">
        <v>64</v>
      </c>
      <c r="B65" s="115"/>
      <c r="C65" s="115"/>
      <c r="D65" s="116"/>
      <c r="E65" s="116"/>
    </row>
    <row r="66" spans="1:5" x14ac:dyDescent="0.25">
      <c r="A66" s="111">
        <v>65</v>
      </c>
      <c r="B66" s="115"/>
      <c r="C66" s="115"/>
      <c r="D66" s="116"/>
      <c r="E66" s="116"/>
    </row>
    <row r="67" spans="1:5" x14ac:dyDescent="0.25">
      <c r="A67" s="111">
        <v>66</v>
      </c>
      <c r="B67" s="115"/>
      <c r="C67" s="115"/>
      <c r="D67" s="116"/>
      <c r="E67" s="116"/>
    </row>
    <row r="68" spans="1:5" x14ac:dyDescent="0.25">
      <c r="A68" s="111">
        <v>67</v>
      </c>
      <c r="B68" s="115"/>
      <c r="C68" s="115"/>
      <c r="D68" s="116"/>
      <c r="E68" s="116"/>
    </row>
    <row r="69" spans="1:5" x14ac:dyDescent="0.25">
      <c r="A69" s="111">
        <v>68</v>
      </c>
      <c r="B69" s="115"/>
      <c r="C69" s="115"/>
      <c r="D69" s="116"/>
      <c r="E69" s="116"/>
    </row>
    <row r="70" spans="1:5" x14ac:dyDescent="0.25">
      <c r="A70" s="111">
        <v>69</v>
      </c>
      <c r="B70" s="115"/>
      <c r="C70" s="115"/>
      <c r="D70" s="116"/>
      <c r="E70" s="116"/>
    </row>
    <row r="71" spans="1:5" x14ac:dyDescent="0.25">
      <c r="A71" s="111">
        <v>70</v>
      </c>
      <c r="B71" s="115" t="s">
        <v>181</v>
      </c>
      <c r="C71" s="115" t="s">
        <v>181</v>
      </c>
      <c r="D71" s="116"/>
      <c r="E71" s="116"/>
    </row>
    <row r="72" spans="1:5" x14ac:dyDescent="0.25">
      <c r="A72" s="111">
        <v>71</v>
      </c>
      <c r="B72" s="115"/>
      <c r="C72" s="115"/>
      <c r="D72" s="116"/>
      <c r="E72" s="116"/>
    </row>
    <row r="73" spans="1:5" x14ac:dyDescent="0.25">
      <c r="A73" s="111">
        <v>72</v>
      </c>
      <c r="B73" s="115"/>
      <c r="C73" s="115"/>
      <c r="D73" s="116"/>
      <c r="E73" s="116"/>
    </row>
    <row r="74" spans="1:5" x14ac:dyDescent="0.25">
      <c r="A74" s="111">
        <v>73</v>
      </c>
      <c r="B74" s="115"/>
      <c r="C74" s="115"/>
      <c r="D74" s="116"/>
      <c r="E74" s="116"/>
    </row>
    <row r="75" spans="1:5" x14ac:dyDescent="0.25">
      <c r="A75" s="111">
        <v>74</v>
      </c>
      <c r="B75" s="115"/>
      <c r="C75" s="115"/>
      <c r="D75" s="116"/>
      <c r="E75" s="116"/>
    </row>
    <row r="76" spans="1:5" x14ac:dyDescent="0.25">
      <c r="A76" s="111">
        <v>75</v>
      </c>
      <c r="B76" s="115"/>
      <c r="C76" s="115"/>
      <c r="D76" s="116"/>
      <c r="E76" s="116"/>
    </row>
    <row r="77" spans="1:5" x14ac:dyDescent="0.25">
      <c r="A77" s="111">
        <v>76</v>
      </c>
      <c r="B77" s="115"/>
      <c r="C77" s="115"/>
      <c r="D77" s="116"/>
      <c r="E77" s="116"/>
    </row>
    <row r="78" spans="1:5" x14ac:dyDescent="0.25">
      <c r="A78" s="111">
        <v>77</v>
      </c>
      <c r="B78" s="115"/>
      <c r="C78" s="115"/>
      <c r="D78" s="116"/>
      <c r="E78" s="116"/>
    </row>
    <row r="79" spans="1:5" x14ac:dyDescent="0.25">
      <c r="A79" s="111">
        <v>78</v>
      </c>
      <c r="B79" s="115"/>
      <c r="C79" s="115"/>
      <c r="D79" s="116"/>
      <c r="E79" s="116"/>
    </row>
    <row r="80" spans="1:5" x14ac:dyDescent="0.25">
      <c r="A80" s="111">
        <v>79</v>
      </c>
      <c r="B80" s="115"/>
      <c r="C80" s="115"/>
      <c r="D80" s="116"/>
      <c r="E80" s="116"/>
    </row>
    <row r="81" spans="1:5" x14ac:dyDescent="0.25">
      <c r="A81" s="111">
        <v>80</v>
      </c>
      <c r="B81" s="115"/>
      <c r="C81" s="115"/>
      <c r="D81" s="116"/>
      <c r="E81" s="116"/>
    </row>
    <row r="82" spans="1:5" x14ac:dyDescent="0.25">
      <c r="A82" s="111">
        <v>81</v>
      </c>
      <c r="B82" s="115"/>
      <c r="C82" s="115"/>
      <c r="D82" s="116"/>
      <c r="E82" s="116"/>
    </row>
    <row r="83" spans="1:5" x14ac:dyDescent="0.25">
      <c r="A83" s="111">
        <v>82</v>
      </c>
      <c r="B83" s="115"/>
      <c r="C83" s="115"/>
      <c r="D83" s="116"/>
      <c r="E83" s="116"/>
    </row>
    <row r="84" spans="1:5" x14ac:dyDescent="0.25">
      <c r="A84" s="111">
        <v>83</v>
      </c>
      <c r="B84" s="115"/>
      <c r="C84" s="115"/>
      <c r="D84" s="116"/>
      <c r="E84" s="116"/>
    </row>
    <row r="85" spans="1:5" x14ac:dyDescent="0.25">
      <c r="A85" s="111">
        <v>84</v>
      </c>
      <c r="B85" s="115"/>
      <c r="C85" s="115"/>
      <c r="D85" s="116"/>
      <c r="E85" s="116"/>
    </row>
    <row r="86" spans="1:5" x14ac:dyDescent="0.25">
      <c r="A86" s="111">
        <v>85</v>
      </c>
      <c r="B86" s="115"/>
      <c r="C86" s="115"/>
      <c r="D86" s="116"/>
      <c r="E86" s="116"/>
    </row>
    <row r="87" spans="1:5" x14ac:dyDescent="0.25">
      <c r="A87" s="111">
        <v>86</v>
      </c>
      <c r="B87" s="115"/>
      <c r="C87" s="115"/>
      <c r="D87" s="116"/>
      <c r="E87" s="116"/>
    </row>
    <row r="88" spans="1:5" x14ac:dyDescent="0.25">
      <c r="A88" s="111">
        <v>87</v>
      </c>
      <c r="B88" s="115"/>
      <c r="C88" s="115"/>
      <c r="D88" s="116"/>
      <c r="E88" s="116"/>
    </row>
    <row r="89" spans="1:5" x14ac:dyDescent="0.25">
      <c r="A89" s="111">
        <v>88</v>
      </c>
      <c r="B89" s="115"/>
      <c r="C89" s="115"/>
      <c r="D89" s="116"/>
      <c r="E89" s="116"/>
    </row>
    <row r="90" spans="1:5" x14ac:dyDescent="0.25">
      <c r="A90" s="111">
        <v>89</v>
      </c>
      <c r="B90" s="115"/>
      <c r="C90" s="115"/>
      <c r="D90" s="116"/>
      <c r="E90" s="116"/>
    </row>
    <row r="91" spans="1:5" x14ac:dyDescent="0.25">
      <c r="A91" s="111">
        <v>90</v>
      </c>
      <c r="B91" s="115"/>
      <c r="C91" s="115"/>
      <c r="D91" s="116"/>
      <c r="E91" s="116"/>
    </row>
    <row r="92" spans="1:5" x14ac:dyDescent="0.25">
      <c r="A92" s="111">
        <v>91</v>
      </c>
      <c r="B92" s="115"/>
      <c r="C92" s="115"/>
      <c r="D92" s="116"/>
      <c r="E92" s="116"/>
    </row>
    <row r="93" spans="1:5" x14ac:dyDescent="0.25">
      <c r="A93" s="111">
        <v>92</v>
      </c>
      <c r="B93" s="115"/>
      <c r="C93" s="115"/>
      <c r="D93" s="116"/>
      <c r="E93" s="116"/>
    </row>
    <row r="94" spans="1:5" x14ac:dyDescent="0.25">
      <c r="A94" s="111">
        <v>93</v>
      </c>
      <c r="B94" s="115"/>
      <c r="C94" s="115"/>
      <c r="D94" s="116"/>
      <c r="E94" s="116"/>
    </row>
    <row r="95" spans="1:5" x14ac:dyDescent="0.25">
      <c r="A95" s="111">
        <v>94</v>
      </c>
      <c r="B95" s="115"/>
      <c r="C95" s="115"/>
      <c r="D95" s="116"/>
      <c r="E95" s="116"/>
    </row>
    <row r="96" spans="1:5" x14ac:dyDescent="0.25">
      <c r="A96" s="111">
        <v>95</v>
      </c>
      <c r="B96" s="115"/>
      <c r="C96" s="115"/>
      <c r="D96" s="116"/>
      <c r="E96" s="116"/>
    </row>
    <row r="97" spans="1:5" x14ac:dyDescent="0.25">
      <c r="A97" s="111">
        <v>96</v>
      </c>
      <c r="B97" s="115"/>
      <c r="C97" s="115"/>
      <c r="D97" s="116"/>
      <c r="E97" s="116"/>
    </row>
    <row r="98" spans="1:5" x14ac:dyDescent="0.25">
      <c r="A98" s="111">
        <v>97</v>
      </c>
      <c r="B98" s="115"/>
      <c r="C98" s="115"/>
      <c r="D98" s="116"/>
      <c r="E98" s="116"/>
    </row>
    <row r="99" spans="1:5" x14ac:dyDescent="0.25">
      <c r="A99" s="111">
        <v>98</v>
      </c>
      <c r="B99" s="115"/>
      <c r="C99" s="115"/>
      <c r="D99" s="116"/>
      <c r="E99" s="116"/>
    </row>
    <row r="100" spans="1:5" x14ac:dyDescent="0.25">
      <c r="A100" s="111">
        <v>99</v>
      </c>
      <c r="B100" s="115"/>
      <c r="C100" s="115"/>
      <c r="D100" s="116"/>
      <c r="E100" s="116"/>
    </row>
    <row r="101" spans="1:5" x14ac:dyDescent="0.25">
      <c r="A101" s="111">
        <v>100</v>
      </c>
      <c r="B101" s="115"/>
      <c r="C101" s="115"/>
      <c r="D101" s="116"/>
      <c r="E101" s="116"/>
    </row>
    <row r="102" spans="1:5" x14ac:dyDescent="0.25">
      <c r="A102" s="111">
        <v>101</v>
      </c>
      <c r="B102" s="115"/>
      <c r="C102" s="115"/>
      <c r="D102" s="116"/>
      <c r="E102" s="116"/>
    </row>
    <row r="103" spans="1:5" x14ac:dyDescent="0.25">
      <c r="A103" s="111">
        <v>102</v>
      </c>
      <c r="B103" s="115"/>
      <c r="C103" s="115"/>
      <c r="D103" s="116"/>
      <c r="E103" s="116"/>
    </row>
    <row r="104" spans="1:5" x14ac:dyDescent="0.25">
      <c r="A104" s="111">
        <v>103</v>
      </c>
      <c r="B104" s="115"/>
      <c r="C104" s="115"/>
      <c r="D104" s="116"/>
      <c r="E104" s="116"/>
    </row>
    <row r="105" spans="1:5" x14ac:dyDescent="0.25">
      <c r="A105" s="111">
        <v>104</v>
      </c>
      <c r="B105" s="115"/>
      <c r="C105" s="115"/>
      <c r="D105" s="116"/>
      <c r="E105" s="116"/>
    </row>
    <row r="106" spans="1:5" x14ac:dyDescent="0.25">
      <c r="A106" s="111">
        <v>105</v>
      </c>
      <c r="B106" s="115"/>
      <c r="C106" s="115"/>
      <c r="D106" s="116"/>
      <c r="E106" s="116"/>
    </row>
    <row r="107" spans="1:5" x14ac:dyDescent="0.25">
      <c r="A107" s="111">
        <v>106</v>
      </c>
      <c r="B107" s="115"/>
      <c r="C107" s="115"/>
      <c r="D107" s="116"/>
      <c r="E107" s="116"/>
    </row>
    <row r="108" spans="1:5" x14ac:dyDescent="0.25">
      <c r="A108" s="111">
        <v>107</v>
      </c>
      <c r="B108" s="115"/>
      <c r="C108" s="115"/>
      <c r="D108" s="116"/>
      <c r="E108" s="116"/>
    </row>
    <row r="109" spans="1:5" x14ac:dyDescent="0.25">
      <c r="A109" s="111">
        <v>108</v>
      </c>
      <c r="B109" s="115"/>
      <c r="C109" s="115"/>
      <c r="D109" s="116"/>
      <c r="E109" s="116"/>
    </row>
    <row r="110" spans="1:5" x14ac:dyDescent="0.25">
      <c r="A110" s="111">
        <v>109</v>
      </c>
      <c r="B110" s="115"/>
      <c r="C110" s="115"/>
      <c r="D110" s="116"/>
      <c r="E110" s="116"/>
    </row>
    <row r="111" spans="1:5" x14ac:dyDescent="0.25">
      <c r="A111" s="111">
        <v>110</v>
      </c>
      <c r="B111" s="115"/>
      <c r="C111" s="115"/>
      <c r="D111" s="116"/>
      <c r="E111" s="116"/>
    </row>
    <row r="112" spans="1:5" x14ac:dyDescent="0.25">
      <c r="A112" s="111">
        <v>111</v>
      </c>
      <c r="B112" s="115"/>
      <c r="C112" s="115"/>
      <c r="D112" s="116"/>
      <c r="E112" s="116"/>
    </row>
    <row r="113" spans="1:5" x14ac:dyDescent="0.25">
      <c r="A113" s="111">
        <v>112</v>
      </c>
      <c r="B113" s="115"/>
      <c r="C113" s="115"/>
      <c r="D113" s="116"/>
      <c r="E113" s="116"/>
    </row>
    <row r="114" spans="1:5" x14ac:dyDescent="0.25">
      <c r="A114" s="111">
        <v>113</v>
      </c>
      <c r="B114" s="115"/>
      <c r="C114" s="115"/>
      <c r="D114" s="116"/>
      <c r="E114" s="116"/>
    </row>
    <row r="115" spans="1:5" x14ac:dyDescent="0.25">
      <c r="A115" s="111">
        <v>114</v>
      </c>
      <c r="B115" s="115"/>
      <c r="C115" s="115"/>
      <c r="D115" s="116"/>
      <c r="E115" s="116"/>
    </row>
    <row r="116" spans="1:5" x14ac:dyDescent="0.25">
      <c r="A116" s="111">
        <v>115</v>
      </c>
      <c r="B116" s="115"/>
      <c r="C116" s="115"/>
      <c r="D116" s="116"/>
      <c r="E116" s="116"/>
    </row>
    <row r="117" spans="1:5" x14ac:dyDescent="0.25">
      <c r="A117" s="111">
        <v>116</v>
      </c>
      <c r="B117" s="115"/>
      <c r="C117" s="115"/>
      <c r="D117" s="116"/>
      <c r="E117" s="116"/>
    </row>
    <row r="118" spans="1:5" x14ac:dyDescent="0.25">
      <c r="A118" s="111">
        <v>117</v>
      </c>
      <c r="B118" s="115"/>
      <c r="C118" s="115"/>
      <c r="D118" s="116"/>
      <c r="E118" s="116"/>
    </row>
    <row r="119" spans="1:5" x14ac:dyDescent="0.25">
      <c r="A119" s="111">
        <v>118</v>
      </c>
      <c r="B119" s="115"/>
      <c r="C119" s="115"/>
      <c r="D119" s="116"/>
      <c r="E119" s="116"/>
    </row>
    <row r="120" spans="1:5" x14ac:dyDescent="0.25">
      <c r="A120" s="111">
        <v>119</v>
      </c>
      <c r="B120" s="115"/>
      <c r="C120" s="115"/>
      <c r="D120" s="116"/>
      <c r="E120" s="116"/>
    </row>
    <row r="121" spans="1:5" x14ac:dyDescent="0.25">
      <c r="A121" s="111">
        <v>120</v>
      </c>
      <c r="B121" s="115"/>
      <c r="C121" s="115"/>
      <c r="D121" s="116"/>
      <c r="E121" s="116"/>
    </row>
    <row r="122" spans="1:5" x14ac:dyDescent="0.25">
      <c r="A122" s="111">
        <v>121</v>
      </c>
      <c r="B122" s="115"/>
      <c r="C122" s="115"/>
      <c r="D122" s="116"/>
      <c r="E122" s="116"/>
    </row>
    <row r="123" spans="1:5" x14ac:dyDescent="0.25">
      <c r="A123" s="111">
        <v>122</v>
      </c>
      <c r="B123" s="115"/>
      <c r="C123" s="115"/>
      <c r="D123" s="116"/>
      <c r="E123" s="116"/>
    </row>
    <row r="124" spans="1:5" x14ac:dyDescent="0.25">
      <c r="A124" s="111">
        <v>123</v>
      </c>
      <c r="B124" s="115"/>
      <c r="C124" s="115"/>
      <c r="D124" s="116"/>
      <c r="E124" s="116"/>
    </row>
    <row r="125" spans="1:5" x14ac:dyDescent="0.25">
      <c r="A125" s="111">
        <v>124</v>
      </c>
      <c r="B125" s="115"/>
      <c r="C125" s="115"/>
      <c r="D125" s="116"/>
      <c r="E125" s="116"/>
    </row>
    <row r="126" spans="1:5" x14ac:dyDescent="0.25">
      <c r="A126" s="111">
        <v>125</v>
      </c>
      <c r="B126" s="115"/>
      <c r="C126" s="115"/>
      <c r="D126" s="116"/>
      <c r="E126" s="116"/>
    </row>
    <row r="127" spans="1:5" x14ac:dyDescent="0.25">
      <c r="A127" s="111">
        <v>126</v>
      </c>
      <c r="B127" s="115"/>
      <c r="C127" s="115"/>
      <c r="D127" s="115"/>
      <c r="E127" s="115"/>
    </row>
    <row r="128" spans="1:5" x14ac:dyDescent="0.25">
      <c r="A128" s="111">
        <v>127</v>
      </c>
      <c r="B128" s="72"/>
      <c r="C128" s="72"/>
      <c r="D128" s="72"/>
      <c r="E128" s="72"/>
    </row>
    <row r="129" spans="1:1" x14ac:dyDescent="0.25">
      <c r="A129" s="111">
        <v>128</v>
      </c>
    </row>
    <row r="130" spans="1:1" x14ac:dyDescent="0.25">
      <c r="A130" s="88"/>
    </row>
  </sheetData>
  <sortState xmlns:xlrd2="http://schemas.microsoft.com/office/spreadsheetml/2017/richdata2" ref="B2:E52">
    <sortCondition ref="D2:D52"/>
  </sortState>
  <dataConsolidate/>
  <phoneticPr fontId="0" type="noConversion"/>
  <pageMargins left="0.23622047244094491" right="0.23622047244094491" top="0.39370078740157483" bottom="0.19685039370078741" header="0.11811023622047245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topLeftCell="A140" zoomScaleNormal="75" zoomScaleSheetLayoutView="100" workbookViewId="0">
      <selection activeCell="W167" sqref="W167"/>
    </sheetView>
  </sheetViews>
  <sheetFormatPr defaultRowHeight="13.2" x14ac:dyDescent="0.25"/>
  <cols>
    <col min="1" max="1" width="3.88671875" style="87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37" s="32" customFormat="1" ht="39.9" customHeight="1" x14ac:dyDescent="0.45">
      <c r="A1" s="87"/>
      <c r="B1" s="178" t="s">
        <v>74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31"/>
    </row>
    <row r="2" spans="1:37" ht="13.8" thickBot="1" x14ac:dyDescent="0.3">
      <c r="Y2" s="191" t="s">
        <v>151</v>
      </c>
      <c r="Z2" s="192"/>
      <c r="AA2" s="192"/>
      <c r="AB2" s="192"/>
      <c r="AC2" s="192"/>
      <c r="AD2" s="192"/>
      <c r="AE2" s="192"/>
      <c r="AF2" s="192"/>
      <c r="AG2" s="192"/>
    </row>
    <row r="3" spans="1:37" ht="13.8" thickBot="1" x14ac:dyDescent="0.3">
      <c r="A3" s="90" t="s">
        <v>2</v>
      </c>
      <c r="B3" s="182" t="s">
        <v>3</v>
      </c>
      <c r="C3" s="183"/>
      <c r="D3" s="164">
        <v>1</v>
      </c>
      <c r="E3" s="165"/>
      <c r="F3" s="166"/>
      <c r="G3" s="167">
        <v>2</v>
      </c>
      <c r="H3" s="165"/>
      <c r="I3" s="166"/>
      <c r="J3" s="167">
        <v>3</v>
      </c>
      <c r="K3" s="165"/>
      <c r="L3" s="166"/>
      <c r="M3" s="167">
        <v>4</v>
      </c>
      <c r="N3" s="165"/>
      <c r="O3" s="168"/>
      <c r="P3" s="164" t="s">
        <v>4</v>
      </c>
      <c r="Q3" s="169"/>
      <c r="R3" s="170"/>
      <c r="S3" s="5" t="s">
        <v>5</v>
      </c>
      <c r="T3" s="4" t="s">
        <v>6</v>
      </c>
      <c r="Y3" s="193"/>
      <c r="Z3" s="193"/>
      <c r="AA3" s="193"/>
      <c r="AB3" s="193"/>
      <c r="AC3" s="193"/>
      <c r="AD3" s="193"/>
      <c r="AE3" s="193"/>
      <c r="AF3" s="193"/>
      <c r="AG3" s="193"/>
    </row>
    <row r="4" spans="1:37" x14ac:dyDescent="0.25">
      <c r="A4" s="188">
        <v>1</v>
      </c>
      <c r="B4" s="184">
        <v>1</v>
      </c>
      <c r="C4" s="37" t="str">
        <f>IF(A4&gt;0,IF(VLOOKUP(A4,seznam!$A$2:$C$129,3)&gt;0,VLOOKUP(A4,seznam!$A$2:$C$129,3),"------"),"------")</f>
        <v>KST Blansko</v>
      </c>
      <c r="D4" s="185"/>
      <c r="E4" s="173"/>
      <c r="F4" s="174"/>
      <c r="G4" s="155">
        <f>AE7</f>
        <v>3</v>
      </c>
      <c r="H4" s="156" t="str">
        <f>AF7</f>
        <v>:</v>
      </c>
      <c r="I4" s="175">
        <f>AG7</f>
        <v>0</v>
      </c>
      <c r="J4" s="155">
        <f>AG9</f>
        <v>3</v>
      </c>
      <c r="K4" s="156" t="str">
        <f>AF9</f>
        <v>:</v>
      </c>
      <c r="L4" s="175">
        <f>AE9</f>
        <v>0</v>
      </c>
      <c r="M4" s="155">
        <f>AE4</f>
        <v>3</v>
      </c>
      <c r="N4" s="156" t="str">
        <f>AF4</f>
        <v>:</v>
      </c>
      <c r="O4" s="157">
        <f>AG4</f>
        <v>0</v>
      </c>
      <c r="P4" s="158">
        <f>G4+J4+M4</f>
        <v>9</v>
      </c>
      <c r="Q4" s="156" t="s">
        <v>7</v>
      </c>
      <c r="R4" s="175">
        <f>I4+L4+O4</f>
        <v>0</v>
      </c>
      <c r="S4" s="153">
        <f>IF(G4&gt;I4,2,IF(AND(G4&lt;I4,H4=":"),1,0))+IF(J4&gt;L4,2,IF(AND(J4&lt;L4,K4=":"),1,0))+IF(M4&gt;O4,2,IF(AND(M4&lt;O4,N4=":"),1,0))</f>
        <v>6</v>
      </c>
      <c r="T4" s="154">
        <v>1</v>
      </c>
      <c r="V4" s="6">
        <v>1</v>
      </c>
      <c r="W4" s="10" t="str">
        <f>C5</f>
        <v>Zukal Filip</v>
      </c>
      <c r="X4" s="16" t="s">
        <v>10</v>
      </c>
      <c r="Y4" s="13" t="str">
        <f>C11</f>
        <v>Pešák Dominik</v>
      </c>
      <c r="Z4" s="40" t="s">
        <v>155</v>
      </c>
      <c r="AA4" s="41" t="s">
        <v>158</v>
      </c>
      <c r="AB4" s="41" t="s">
        <v>165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4">
        <f>A4</f>
        <v>1</v>
      </c>
      <c r="AK4" s="114">
        <f>A10</f>
        <v>19</v>
      </c>
    </row>
    <row r="5" spans="1:37" x14ac:dyDescent="0.25">
      <c r="A5" s="189"/>
      <c r="B5" s="125"/>
      <c r="C5" s="89" t="str">
        <f>IF(A4&gt;0,IF(VLOOKUP(A4,seznam!$A$2:$C$129,2)&gt;0,VLOOKUP(A4,seznam!$A$2:$C$129,2),"------"),"------")</f>
        <v>Zukal Filip</v>
      </c>
      <c r="D5" s="186"/>
      <c r="E5" s="130"/>
      <c r="F5" s="131"/>
      <c r="G5" s="121"/>
      <c r="H5" s="123"/>
      <c r="I5" s="125"/>
      <c r="J5" s="121"/>
      <c r="K5" s="123"/>
      <c r="L5" s="125"/>
      <c r="M5" s="121"/>
      <c r="N5" s="123"/>
      <c r="O5" s="139"/>
      <c r="P5" s="141"/>
      <c r="Q5" s="123"/>
      <c r="R5" s="125"/>
      <c r="S5" s="135"/>
      <c r="T5" s="180"/>
      <c r="V5" s="7">
        <v>2</v>
      </c>
      <c r="W5" s="11" t="str">
        <f>C7</f>
        <v>Jungová Nicol</v>
      </c>
      <c r="X5" s="17" t="s">
        <v>10</v>
      </c>
      <c r="Y5" s="14" t="str">
        <f>C9</f>
        <v>Tichý Matyáš</v>
      </c>
      <c r="Z5" s="42" t="s">
        <v>162</v>
      </c>
      <c r="AA5" s="39" t="s">
        <v>163</v>
      </c>
      <c r="AB5" s="39" t="s">
        <v>164</v>
      </c>
      <c r="AC5" s="39"/>
      <c r="AD5" s="46"/>
      <c r="AE5" s="25">
        <f t="shared" si="0"/>
        <v>0</v>
      </c>
      <c r="AF5" s="26" t="s">
        <v>7</v>
      </c>
      <c r="AG5" s="27">
        <f t="shared" si="1"/>
        <v>3</v>
      </c>
      <c r="AJ5" s="114">
        <f>A6</f>
        <v>14</v>
      </c>
      <c r="AK5" s="114">
        <f>A8</f>
        <v>9</v>
      </c>
    </row>
    <row r="6" spans="1:37" x14ac:dyDescent="0.25">
      <c r="A6" s="189">
        <v>14</v>
      </c>
      <c r="B6" s="181">
        <v>2</v>
      </c>
      <c r="C6" s="38" t="str">
        <f>IF(A6&gt;0,IF(VLOOKUP(A6,seznam!$A$2:$C$129,3)&gt;0,VLOOKUP(A6,seznam!$A$2:$C$129,3),"------"),"------")</f>
        <v>MSK Břeclav</v>
      </c>
      <c r="D6" s="140">
        <f>I4</f>
        <v>0</v>
      </c>
      <c r="E6" s="122" t="str">
        <f>H4</f>
        <v>:</v>
      </c>
      <c r="F6" s="124">
        <f>G4</f>
        <v>3</v>
      </c>
      <c r="G6" s="126"/>
      <c r="H6" s="127"/>
      <c r="I6" s="128"/>
      <c r="J6" s="120">
        <f>AE5</f>
        <v>0</v>
      </c>
      <c r="K6" s="122" t="str">
        <f>AF5</f>
        <v>:</v>
      </c>
      <c r="L6" s="124">
        <f>AG5</f>
        <v>3</v>
      </c>
      <c r="M6" s="120">
        <f>AE8</f>
        <v>2</v>
      </c>
      <c r="N6" s="122" t="str">
        <f>AF8</f>
        <v>:</v>
      </c>
      <c r="O6" s="138">
        <f>AG8</f>
        <v>3</v>
      </c>
      <c r="P6" s="140">
        <f>D6+J6+M6</f>
        <v>2</v>
      </c>
      <c r="Q6" s="122" t="s">
        <v>7</v>
      </c>
      <c r="R6" s="124">
        <f>F6+L6+O6</f>
        <v>9</v>
      </c>
      <c r="S6" s="134">
        <f>IF(D6&gt;F6,2,IF(AND(D6&lt;F6,E6=":"),1,0))+IF(J6&gt;L6,2,IF(AND(J6&lt;L6,K6=":"),1,0))+IF(M6&gt;O6,2,IF(AND(M6&lt;O6,N6=":"),1,0))</f>
        <v>3</v>
      </c>
      <c r="T6" s="136">
        <v>4</v>
      </c>
      <c r="V6" s="7">
        <v>3</v>
      </c>
      <c r="W6" s="11" t="str">
        <f>C11</f>
        <v>Pešák Dominik</v>
      </c>
      <c r="X6" s="18" t="s">
        <v>10</v>
      </c>
      <c r="Y6" s="14" t="str">
        <f>C9</f>
        <v>Tichý Matyáš</v>
      </c>
      <c r="Z6" s="42" t="s">
        <v>160</v>
      </c>
      <c r="AA6" s="39" t="s">
        <v>160</v>
      </c>
      <c r="AB6" s="39" t="s">
        <v>160</v>
      </c>
      <c r="AC6" s="39"/>
      <c r="AD6" s="46"/>
      <c r="AE6" s="25">
        <f t="shared" si="0"/>
        <v>0</v>
      </c>
      <c r="AF6" s="26" t="s">
        <v>7</v>
      </c>
      <c r="AG6" s="27">
        <f t="shared" si="1"/>
        <v>3</v>
      </c>
      <c r="AJ6" s="114">
        <f>A10</f>
        <v>19</v>
      </c>
      <c r="AK6" s="114">
        <f>A8</f>
        <v>9</v>
      </c>
    </row>
    <row r="7" spans="1:37" x14ac:dyDescent="0.25">
      <c r="A7" s="189"/>
      <c r="B7" s="125"/>
      <c r="C7" s="35" t="str">
        <f>IF(A6&gt;0,IF(VLOOKUP(A6,seznam!$A$2:$C$129,2)&gt;0,VLOOKUP(A6,seznam!$A$2:$C$129,2),"------"),"------")</f>
        <v>Jungová Nicol</v>
      </c>
      <c r="D7" s="141"/>
      <c r="E7" s="123"/>
      <c r="F7" s="125"/>
      <c r="G7" s="129"/>
      <c r="H7" s="130"/>
      <c r="I7" s="131"/>
      <c r="J7" s="121"/>
      <c r="K7" s="123"/>
      <c r="L7" s="125"/>
      <c r="M7" s="121"/>
      <c r="N7" s="123"/>
      <c r="O7" s="139"/>
      <c r="P7" s="161"/>
      <c r="Q7" s="159"/>
      <c r="R7" s="160"/>
      <c r="S7" s="135"/>
      <c r="T7" s="180"/>
      <c r="V7" s="7">
        <v>4</v>
      </c>
      <c r="W7" s="11" t="str">
        <f>C5</f>
        <v>Zukal Filip</v>
      </c>
      <c r="X7" s="17" t="s">
        <v>10</v>
      </c>
      <c r="Y7" s="14" t="str">
        <f>C7</f>
        <v>Jungová Nicol</v>
      </c>
      <c r="Z7" s="42" t="s">
        <v>158</v>
      </c>
      <c r="AA7" s="39" t="s">
        <v>166</v>
      </c>
      <c r="AB7" s="39" t="s">
        <v>152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14">
        <f>A4</f>
        <v>1</v>
      </c>
      <c r="AK7" s="114">
        <f>A6</f>
        <v>14</v>
      </c>
    </row>
    <row r="8" spans="1:37" x14ac:dyDescent="0.25">
      <c r="A8" s="189">
        <v>9</v>
      </c>
      <c r="B8" s="181">
        <v>3</v>
      </c>
      <c r="C8" s="38" t="str">
        <f>IF(A8&gt;0,IF(VLOOKUP(A8,seznam!$A$2:$C$129,3)&gt;0,VLOOKUP(A8,seznam!$A$2:$C$129,3),"------"),"------")</f>
        <v>MS Brno</v>
      </c>
      <c r="D8" s="140">
        <f>L4</f>
        <v>0</v>
      </c>
      <c r="E8" s="122" t="str">
        <f>K4</f>
        <v>:</v>
      </c>
      <c r="F8" s="124">
        <f>J4</f>
        <v>3</v>
      </c>
      <c r="G8" s="120">
        <f>L6</f>
        <v>3</v>
      </c>
      <c r="H8" s="122" t="str">
        <f>K6</f>
        <v>:</v>
      </c>
      <c r="I8" s="124">
        <f>J6</f>
        <v>0</v>
      </c>
      <c r="J8" s="126"/>
      <c r="K8" s="127"/>
      <c r="L8" s="128"/>
      <c r="M8" s="120">
        <f>AG6</f>
        <v>3</v>
      </c>
      <c r="N8" s="122" t="str">
        <f>AF6</f>
        <v>:</v>
      </c>
      <c r="O8" s="138">
        <f>AE6</f>
        <v>0</v>
      </c>
      <c r="P8" s="140">
        <f>D8+G8+M8</f>
        <v>6</v>
      </c>
      <c r="Q8" s="122" t="s">
        <v>7</v>
      </c>
      <c r="R8" s="124">
        <f>F8+I8+O8</f>
        <v>3</v>
      </c>
      <c r="S8" s="134">
        <f>IF(D8&gt;F8,2,IF(AND(D8&lt;F8,E8=":"),1,0))+IF(G8&gt;I8,2,IF(AND(G8&lt;I8,H8=":"),1,0))+IF(M8&gt;O8,2,IF(AND(M8&lt;O8,N8=":"),1,0))</f>
        <v>5</v>
      </c>
      <c r="T8" s="136">
        <v>2</v>
      </c>
      <c r="V8" s="7">
        <v>5</v>
      </c>
      <c r="W8" s="11" t="str">
        <f>C7</f>
        <v>Jungová Nicol</v>
      </c>
      <c r="X8" s="17" t="s">
        <v>10</v>
      </c>
      <c r="Y8" s="14" t="str">
        <f>C11</f>
        <v>Pešák Dominik</v>
      </c>
      <c r="Z8" s="42" t="s">
        <v>162</v>
      </c>
      <c r="AA8" s="39" t="s">
        <v>169</v>
      </c>
      <c r="AB8" s="39" t="s">
        <v>162</v>
      </c>
      <c r="AC8" s="39" t="s">
        <v>157</v>
      </c>
      <c r="AD8" s="46" t="s">
        <v>160</v>
      </c>
      <c r="AE8" s="25">
        <f t="shared" si="0"/>
        <v>2</v>
      </c>
      <c r="AF8" s="26" t="s">
        <v>7</v>
      </c>
      <c r="AG8" s="27">
        <f t="shared" si="1"/>
        <v>3</v>
      </c>
      <c r="AJ8" s="114">
        <f>A6</f>
        <v>14</v>
      </c>
      <c r="AK8" s="114">
        <f>A10</f>
        <v>19</v>
      </c>
    </row>
    <row r="9" spans="1:37" ht="13.8" thickBot="1" x14ac:dyDescent="0.3">
      <c r="A9" s="189"/>
      <c r="B9" s="125"/>
      <c r="C9" s="35" t="str">
        <f>IF(A8&gt;0,IF(VLOOKUP(A8,seznam!$A$2:$C$129,2)&gt;0,VLOOKUP(A8,seznam!$A$2:$C$129,2),"------"),"------")</f>
        <v>Tichý Matyáš</v>
      </c>
      <c r="D9" s="141"/>
      <c r="E9" s="123"/>
      <c r="F9" s="125"/>
      <c r="G9" s="121"/>
      <c r="H9" s="123"/>
      <c r="I9" s="125"/>
      <c r="J9" s="129"/>
      <c r="K9" s="130"/>
      <c r="L9" s="131"/>
      <c r="M9" s="121"/>
      <c r="N9" s="123"/>
      <c r="O9" s="139"/>
      <c r="P9" s="141"/>
      <c r="Q9" s="123"/>
      <c r="R9" s="125"/>
      <c r="S9" s="135"/>
      <c r="T9" s="180"/>
      <c r="V9" s="8">
        <v>6</v>
      </c>
      <c r="W9" s="12" t="str">
        <f>C9</f>
        <v>Tichý Matyáš</v>
      </c>
      <c r="X9" s="19" t="s">
        <v>10</v>
      </c>
      <c r="Y9" s="15" t="str">
        <f>C5</f>
        <v>Zukal Filip</v>
      </c>
      <c r="Z9" s="43" t="s">
        <v>162</v>
      </c>
      <c r="AA9" s="44" t="s">
        <v>167</v>
      </c>
      <c r="AB9" s="44" t="s">
        <v>160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14">
        <f>A8</f>
        <v>9</v>
      </c>
      <c r="AK9" s="114">
        <f>A4</f>
        <v>1</v>
      </c>
    </row>
    <row r="10" spans="1:37" x14ac:dyDescent="0.25">
      <c r="A10" s="189">
        <v>19</v>
      </c>
      <c r="B10" s="181">
        <v>4</v>
      </c>
      <c r="C10" s="38" t="str">
        <f>IF(A10&gt;0,IF(VLOOKUP(A10,seznam!$A$2:$C$129,3)&gt;0,VLOOKUP(A10,seznam!$A$2:$C$129,3),"------"),"------")</f>
        <v>SKST Hodonín</v>
      </c>
      <c r="D10" s="140">
        <f>O4</f>
        <v>0</v>
      </c>
      <c r="E10" s="122" t="str">
        <f>N4</f>
        <v>:</v>
      </c>
      <c r="F10" s="124">
        <f>M4</f>
        <v>3</v>
      </c>
      <c r="G10" s="120">
        <f>O6</f>
        <v>3</v>
      </c>
      <c r="H10" s="122" t="str">
        <f>N6</f>
        <v>:</v>
      </c>
      <c r="I10" s="124">
        <f>M6</f>
        <v>2</v>
      </c>
      <c r="J10" s="120">
        <f>O8</f>
        <v>0</v>
      </c>
      <c r="K10" s="122" t="str">
        <f>N8</f>
        <v>:</v>
      </c>
      <c r="L10" s="124">
        <f>M8</f>
        <v>3</v>
      </c>
      <c r="M10" s="126"/>
      <c r="N10" s="127"/>
      <c r="O10" s="148"/>
      <c r="P10" s="140">
        <f>D10+G10+J10</f>
        <v>3</v>
      </c>
      <c r="Q10" s="122" t="s">
        <v>7</v>
      </c>
      <c r="R10" s="124">
        <f>F10+I10+L10</f>
        <v>8</v>
      </c>
      <c r="S10" s="134">
        <f>IF(D10&gt;F10,2,IF(AND(D10&lt;F10,E10=":"),1,0))+IF(G10&gt;I10,2,IF(AND(G10&lt;I10,H10=":"),1,0))+IF(J10&gt;L10,2,IF(AND(J10&lt;L10,K10=":"),1,0))</f>
        <v>4</v>
      </c>
      <c r="T10" s="136">
        <v>3</v>
      </c>
    </row>
    <row r="11" spans="1:37" ht="13.8" thickBot="1" x14ac:dyDescent="0.3">
      <c r="A11" s="190"/>
      <c r="B11" s="144"/>
      <c r="C11" s="36" t="str">
        <f>IF(A10&gt;0,IF(VLOOKUP(A10,seznam!$A$2:$C$129,2)&gt;0,VLOOKUP(A10,seznam!$A$2:$C$129,2),"------"),"------")</f>
        <v>Pešák Dominik</v>
      </c>
      <c r="D11" s="152"/>
      <c r="E11" s="143"/>
      <c r="F11" s="144"/>
      <c r="G11" s="142"/>
      <c r="H11" s="143"/>
      <c r="I11" s="144"/>
      <c r="J11" s="142"/>
      <c r="K11" s="143"/>
      <c r="L11" s="144"/>
      <c r="M11" s="149"/>
      <c r="N11" s="150"/>
      <c r="O11" s="151"/>
      <c r="P11" s="152"/>
      <c r="Q11" s="143"/>
      <c r="R11" s="144"/>
      <c r="S11" s="146"/>
      <c r="T11" s="187"/>
    </row>
    <row r="12" spans="1:37" ht="13.8" thickBot="1" x14ac:dyDescent="0.3"/>
    <row r="13" spans="1:37" ht="13.8" thickBot="1" x14ac:dyDescent="0.3">
      <c r="A13" s="90" t="s">
        <v>2</v>
      </c>
      <c r="B13" s="162" t="s">
        <v>11</v>
      </c>
      <c r="C13" s="163"/>
      <c r="D13" s="164">
        <v>1</v>
      </c>
      <c r="E13" s="165"/>
      <c r="F13" s="166"/>
      <c r="G13" s="167">
        <v>2</v>
      </c>
      <c r="H13" s="165"/>
      <c r="I13" s="166"/>
      <c r="J13" s="167">
        <v>3</v>
      </c>
      <c r="K13" s="165"/>
      <c r="L13" s="166"/>
      <c r="M13" s="167">
        <v>4</v>
      </c>
      <c r="N13" s="165"/>
      <c r="O13" s="168"/>
      <c r="P13" s="164" t="s">
        <v>4</v>
      </c>
      <c r="Q13" s="169"/>
      <c r="R13" s="170"/>
      <c r="S13" s="5" t="s">
        <v>5</v>
      </c>
      <c r="T13" s="4" t="s">
        <v>6</v>
      </c>
    </row>
    <row r="14" spans="1:37" x14ac:dyDescent="0.25">
      <c r="A14" s="188">
        <v>2</v>
      </c>
      <c r="B14" s="171">
        <v>1</v>
      </c>
      <c r="C14" s="37" t="str">
        <f>IF(A14&gt;0,IF(VLOOKUP(A14,seznam!$A$2:$C$129,3)&gt;0,VLOOKUP(A14,seznam!$A$2:$C$129,3),"------"),"------")</f>
        <v>KST Blansko</v>
      </c>
      <c r="D14" s="172"/>
      <c r="E14" s="173"/>
      <c r="F14" s="174"/>
      <c r="G14" s="155">
        <f>AE17</f>
        <v>3</v>
      </c>
      <c r="H14" s="156" t="str">
        <f>AF17</f>
        <v>:</v>
      </c>
      <c r="I14" s="175">
        <f>AG17</f>
        <v>0</v>
      </c>
      <c r="J14" s="155">
        <f>AG19</f>
        <v>3</v>
      </c>
      <c r="K14" s="156" t="str">
        <f>AF19</f>
        <v>:</v>
      </c>
      <c r="L14" s="175">
        <f>AE19</f>
        <v>2</v>
      </c>
      <c r="M14" s="155">
        <f>AE14</f>
        <v>3</v>
      </c>
      <c r="N14" s="156" t="str">
        <f>AF14</f>
        <v>:</v>
      </c>
      <c r="O14" s="157">
        <f>AG14</f>
        <v>0</v>
      </c>
      <c r="P14" s="158">
        <f>G14+J14+M14</f>
        <v>9</v>
      </c>
      <c r="Q14" s="156" t="s">
        <v>7</v>
      </c>
      <c r="R14" s="175">
        <f>I14+L14+O14</f>
        <v>2</v>
      </c>
      <c r="S14" s="153">
        <f>IF(G14&gt;I14,2,IF(AND(G14&lt;I14,H14=":"),1,0))+IF(J14&gt;L14,2,IF(AND(J14&lt;L14,K14=":"),1,0))+IF(M14&gt;O14,2,IF(AND(M14&lt;O14,N14=":"),1,0))</f>
        <v>6</v>
      </c>
      <c r="T14" s="154">
        <v>1</v>
      </c>
      <c r="V14" s="6">
        <v>1</v>
      </c>
      <c r="W14" s="10" t="str">
        <f>C15</f>
        <v>Přikryl Lukáš</v>
      </c>
      <c r="X14" s="16" t="s">
        <v>10</v>
      </c>
      <c r="Y14" s="13" t="str">
        <f>C21</f>
        <v>Baldrianová Pavla</v>
      </c>
      <c r="Z14" s="40" t="s">
        <v>155</v>
      </c>
      <c r="AA14" s="41" t="s">
        <v>165</v>
      </c>
      <c r="AB14" s="41" t="s">
        <v>166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4">
        <f>A14</f>
        <v>2</v>
      </c>
      <c r="AK14" s="114">
        <f>A20</f>
        <v>21</v>
      </c>
    </row>
    <row r="15" spans="1:37" x14ac:dyDescent="0.25">
      <c r="A15" s="189"/>
      <c r="B15" s="133"/>
      <c r="C15" s="89" t="str">
        <f>IF(A14&gt;0,IF(VLOOKUP(A14,seznam!$A$2:$C$129,2)&gt;0,VLOOKUP(A14,seznam!$A$2:$C$129,2),"------"),"------")</f>
        <v>Přikryl Lukáš</v>
      </c>
      <c r="D15" s="130"/>
      <c r="E15" s="130"/>
      <c r="F15" s="131"/>
      <c r="G15" s="121"/>
      <c r="H15" s="123"/>
      <c r="I15" s="125"/>
      <c r="J15" s="121"/>
      <c r="K15" s="123"/>
      <c r="L15" s="125"/>
      <c r="M15" s="121"/>
      <c r="N15" s="123"/>
      <c r="O15" s="139"/>
      <c r="P15" s="141"/>
      <c r="Q15" s="123"/>
      <c r="R15" s="125"/>
      <c r="S15" s="135"/>
      <c r="T15" s="137"/>
      <c r="V15" s="7">
        <v>2</v>
      </c>
      <c r="W15" s="11" t="str">
        <f>C17</f>
        <v>Křupka Matyáš</v>
      </c>
      <c r="X15" s="17" t="s">
        <v>10</v>
      </c>
      <c r="Y15" s="14" t="str">
        <f>C19</f>
        <v>Prchlík Filip</v>
      </c>
      <c r="Z15" s="42" t="s">
        <v>162</v>
      </c>
      <c r="AA15" s="39" t="s">
        <v>162</v>
      </c>
      <c r="AB15" s="39" t="s">
        <v>164</v>
      </c>
      <c r="AC15" s="39"/>
      <c r="AD15" s="46"/>
      <c r="AE15" s="25">
        <f t="shared" si="2"/>
        <v>0</v>
      </c>
      <c r="AF15" s="26" t="s">
        <v>7</v>
      </c>
      <c r="AG15" s="27">
        <f t="shared" si="3"/>
        <v>3</v>
      </c>
      <c r="AJ15" s="114">
        <f>A16</f>
        <v>18</v>
      </c>
      <c r="AK15" s="114">
        <f>A18</f>
        <v>10</v>
      </c>
    </row>
    <row r="16" spans="1:37" x14ac:dyDescent="0.25">
      <c r="A16" s="189">
        <v>18</v>
      </c>
      <c r="B16" s="132">
        <v>2</v>
      </c>
      <c r="C16" s="38" t="str">
        <f>IF(A16&gt;0,IF(VLOOKUP(A16,seznam!$A$2:$C$129,3)&gt;0,VLOOKUP(A16,seznam!$A$2:$C$129,3),"------"),"------")</f>
        <v>KST Vyškov</v>
      </c>
      <c r="D16" s="122">
        <f>I14</f>
        <v>0</v>
      </c>
      <c r="E16" s="122" t="str">
        <f>H14</f>
        <v>:</v>
      </c>
      <c r="F16" s="124">
        <f>G14</f>
        <v>3</v>
      </c>
      <c r="G16" s="126"/>
      <c r="H16" s="127"/>
      <c r="I16" s="128"/>
      <c r="J16" s="120">
        <f>AE15</f>
        <v>0</v>
      </c>
      <c r="K16" s="122" t="str">
        <f>AF15</f>
        <v>:</v>
      </c>
      <c r="L16" s="124">
        <f>AG15</f>
        <v>3</v>
      </c>
      <c r="M16" s="120">
        <f>AE18</f>
        <v>2</v>
      </c>
      <c r="N16" s="122" t="str">
        <f>AF18</f>
        <v>:</v>
      </c>
      <c r="O16" s="138">
        <f>AG18</f>
        <v>3</v>
      </c>
      <c r="P16" s="140">
        <f>D16+J16+M16</f>
        <v>2</v>
      </c>
      <c r="Q16" s="122" t="s">
        <v>7</v>
      </c>
      <c r="R16" s="124">
        <f>F16+L16+O16</f>
        <v>9</v>
      </c>
      <c r="S16" s="134">
        <f>IF(D16&gt;F16,2,IF(AND(D16&lt;F16,E16=":"),1,0))+IF(J16&gt;L16,2,IF(AND(J16&lt;L16,K16=":"),1,0))+IF(M16&gt;O16,2,IF(AND(M16&lt;O16,N16=":"),1,0))</f>
        <v>3</v>
      </c>
      <c r="T16" s="136">
        <v>4</v>
      </c>
      <c r="V16" s="7">
        <v>3</v>
      </c>
      <c r="W16" s="11" t="str">
        <f>C21</f>
        <v>Baldrianová Pavla</v>
      </c>
      <c r="X16" s="18" t="s">
        <v>10</v>
      </c>
      <c r="Y16" s="14" t="str">
        <f>C19</f>
        <v>Prchlík Filip</v>
      </c>
      <c r="Z16" s="42" t="s">
        <v>167</v>
      </c>
      <c r="AA16" s="39" t="s">
        <v>170</v>
      </c>
      <c r="AB16" s="39" t="s">
        <v>163</v>
      </c>
      <c r="AC16" s="39"/>
      <c r="AD16" s="46"/>
      <c r="AE16" s="25">
        <f t="shared" si="2"/>
        <v>0</v>
      </c>
      <c r="AF16" s="26" t="s">
        <v>7</v>
      </c>
      <c r="AG16" s="27">
        <f t="shared" si="3"/>
        <v>3</v>
      </c>
      <c r="AJ16" s="114">
        <f>A20</f>
        <v>21</v>
      </c>
      <c r="AK16" s="114">
        <f>A18</f>
        <v>10</v>
      </c>
    </row>
    <row r="17" spans="1:37" x14ac:dyDescent="0.25">
      <c r="A17" s="189"/>
      <c r="B17" s="133"/>
      <c r="C17" s="35" t="str">
        <f>IF(A16&gt;0,IF(VLOOKUP(A16,seznam!$A$2:$C$129,2)&gt;0,VLOOKUP(A16,seznam!$A$2:$C$129,2),"------"),"------")</f>
        <v>Křupka Matyáš</v>
      </c>
      <c r="D17" s="123"/>
      <c r="E17" s="123"/>
      <c r="F17" s="125"/>
      <c r="G17" s="129"/>
      <c r="H17" s="130"/>
      <c r="I17" s="131"/>
      <c r="J17" s="121"/>
      <c r="K17" s="123"/>
      <c r="L17" s="125"/>
      <c r="M17" s="121"/>
      <c r="N17" s="123"/>
      <c r="O17" s="139"/>
      <c r="P17" s="161"/>
      <c r="Q17" s="159"/>
      <c r="R17" s="160"/>
      <c r="S17" s="135"/>
      <c r="T17" s="137"/>
      <c r="V17" s="7">
        <v>4</v>
      </c>
      <c r="W17" s="11" t="str">
        <f>C15</f>
        <v>Přikryl Lukáš</v>
      </c>
      <c r="X17" s="17" t="s">
        <v>10</v>
      </c>
      <c r="Y17" s="14" t="str">
        <f>C17</f>
        <v>Křupka Matyáš</v>
      </c>
      <c r="Z17" s="42" t="s">
        <v>152</v>
      </c>
      <c r="AA17" s="39" t="s">
        <v>166</v>
      </c>
      <c r="AB17" s="39" t="s">
        <v>169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4">
        <f>A14</f>
        <v>2</v>
      </c>
      <c r="AK17" s="114">
        <f>A16</f>
        <v>18</v>
      </c>
    </row>
    <row r="18" spans="1:37" x14ac:dyDescent="0.25">
      <c r="A18" s="189">
        <v>10</v>
      </c>
      <c r="B18" s="132">
        <v>3</v>
      </c>
      <c r="C18" s="38" t="str">
        <f>IF(A18&gt;0,IF(VLOOKUP(A18,seznam!$A$2:$C$129,3)&gt;0,VLOOKUP(A18,seznam!$A$2:$C$129,3),"------"),"------")</f>
        <v>KST FOSFA LVA</v>
      </c>
      <c r="D18" s="122">
        <f>L14</f>
        <v>2</v>
      </c>
      <c r="E18" s="122" t="str">
        <f>K14</f>
        <v>:</v>
      </c>
      <c r="F18" s="124">
        <f>J14</f>
        <v>3</v>
      </c>
      <c r="G18" s="120">
        <f>L16</f>
        <v>3</v>
      </c>
      <c r="H18" s="122" t="str">
        <f>K16</f>
        <v>:</v>
      </c>
      <c r="I18" s="124">
        <f>J16</f>
        <v>0</v>
      </c>
      <c r="J18" s="126"/>
      <c r="K18" s="127"/>
      <c r="L18" s="128"/>
      <c r="M18" s="120">
        <f>AG16</f>
        <v>3</v>
      </c>
      <c r="N18" s="122" t="str">
        <f>AF16</f>
        <v>:</v>
      </c>
      <c r="O18" s="138">
        <f>AE16</f>
        <v>0</v>
      </c>
      <c r="P18" s="140">
        <f>D18+G18+M18</f>
        <v>8</v>
      </c>
      <c r="Q18" s="122" t="s">
        <v>7</v>
      </c>
      <c r="R18" s="124">
        <f>F18+I18+O18</f>
        <v>3</v>
      </c>
      <c r="S18" s="134">
        <f>IF(D18&gt;F18,2,IF(AND(D18&lt;F18,E18=":"),1,0))+IF(G18&gt;I18,2,IF(AND(G18&lt;I18,H18=":"),1,0))+IF(M18&gt;O18,2,IF(AND(M18&lt;O18,N18=":"),1,0))</f>
        <v>5</v>
      </c>
      <c r="T18" s="136">
        <v>2</v>
      </c>
      <c r="V18" s="7">
        <v>5</v>
      </c>
      <c r="W18" s="11" t="str">
        <f>C17</f>
        <v>Křupka Matyáš</v>
      </c>
      <c r="X18" s="17" t="s">
        <v>10</v>
      </c>
      <c r="Y18" s="14" t="str">
        <f>C21</f>
        <v>Baldrianová Pavla</v>
      </c>
      <c r="Z18" s="42" t="s">
        <v>179</v>
      </c>
      <c r="AA18" s="39" t="s">
        <v>171</v>
      </c>
      <c r="AB18" s="39" t="s">
        <v>166</v>
      </c>
      <c r="AC18" s="39" t="s">
        <v>161</v>
      </c>
      <c r="AD18" s="46" t="s">
        <v>160</v>
      </c>
      <c r="AE18" s="25">
        <f t="shared" si="2"/>
        <v>2</v>
      </c>
      <c r="AF18" s="26" t="s">
        <v>7</v>
      </c>
      <c r="AG18" s="27">
        <f t="shared" si="3"/>
        <v>3</v>
      </c>
      <c r="AJ18" s="114">
        <f>A16</f>
        <v>18</v>
      </c>
      <c r="AK18" s="114">
        <f>A20</f>
        <v>21</v>
      </c>
    </row>
    <row r="19" spans="1:37" ht="13.8" thickBot="1" x14ac:dyDescent="0.3">
      <c r="A19" s="189"/>
      <c r="B19" s="133"/>
      <c r="C19" s="35" t="str">
        <f>IF(A18&gt;0,IF(VLOOKUP(A18,seznam!$A$2:$C$129,2)&gt;0,VLOOKUP(A18,seznam!$A$2:$C$129,2),"------"),"------")</f>
        <v>Prchlík Filip</v>
      </c>
      <c r="D19" s="123"/>
      <c r="E19" s="123"/>
      <c r="F19" s="125"/>
      <c r="G19" s="121"/>
      <c r="H19" s="123"/>
      <c r="I19" s="125"/>
      <c r="J19" s="129"/>
      <c r="K19" s="130"/>
      <c r="L19" s="131"/>
      <c r="M19" s="121"/>
      <c r="N19" s="123"/>
      <c r="O19" s="139"/>
      <c r="P19" s="141"/>
      <c r="Q19" s="123"/>
      <c r="R19" s="125"/>
      <c r="S19" s="135"/>
      <c r="T19" s="137"/>
      <c r="V19" s="8">
        <v>6</v>
      </c>
      <c r="W19" s="12" t="str">
        <f>C19</f>
        <v>Prchlík Filip</v>
      </c>
      <c r="X19" s="19" t="s">
        <v>10</v>
      </c>
      <c r="Y19" s="15" t="str">
        <f>C15</f>
        <v>Přikryl Lukáš</v>
      </c>
      <c r="Z19" s="43" t="s">
        <v>155</v>
      </c>
      <c r="AA19" s="44" t="s">
        <v>171</v>
      </c>
      <c r="AB19" s="44" t="s">
        <v>165</v>
      </c>
      <c r="AC19" s="44" t="s">
        <v>159</v>
      </c>
      <c r="AD19" s="47" t="s">
        <v>159</v>
      </c>
      <c r="AE19" s="28">
        <f t="shared" si="2"/>
        <v>2</v>
      </c>
      <c r="AF19" s="29" t="s">
        <v>7</v>
      </c>
      <c r="AG19" s="30">
        <f t="shared" si="3"/>
        <v>3</v>
      </c>
      <c r="AJ19" s="114">
        <f>A18</f>
        <v>10</v>
      </c>
      <c r="AK19" s="114">
        <f>A14</f>
        <v>2</v>
      </c>
    </row>
    <row r="20" spans="1:37" x14ac:dyDescent="0.25">
      <c r="A20" s="189">
        <v>21</v>
      </c>
      <c r="B20" s="132">
        <v>4</v>
      </c>
      <c r="C20" s="38" t="str">
        <f>IF(A20&gt;0,IF(VLOOKUP(A20,seznam!$A$2:$C$129,3)&gt;0,VLOOKUP(A20,seznam!$A$2:$C$129,3),"------"),"------")</f>
        <v>SKST Hodonín</v>
      </c>
      <c r="D20" s="122">
        <f>O14</f>
        <v>0</v>
      </c>
      <c r="E20" s="122" t="str">
        <f>N14</f>
        <v>:</v>
      </c>
      <c r="F20" s="124">
        <f>M14</f>
        <v>3</v>
      </c>
      <c r="G20" s="120">
        <f>O16</f>
        <v>3</v>
      </c>
      <c r="H20" s="122" t="str">
        <f>N16</f>
        <v>:</v>
      </c>
      <c r="I20" s="124">
        <f>M16</f>
        <v>2</v>
      </c>
      <c r="J20" s="120">
        <f>O18</f>
        <v>0</v>
      </c>
      <c r="K20" s="122" t="str">
        <f>N18</f>
        <v>:</v>
      </c>
      <c r="L20" s="124">
        <f>M18</f>
        <v>3</v>
      </c>
      <c r="M20" s="126"/>
      <c r="N20" s="127"/>
      <c r="O20" s="148"/>
      <c r="P20" s="140">
        <f>D20+G20+J20</f>
        <v>3</v>
      </c>
      <c r="Q20" s="122" t="s">
        <v>7</v>
      </c>
      <c r="R20" s="124">
        <f>F20+I20+L20</f>
        <v>8</v>
      </c>
      <c r="S20" s="134">
        <f>IF(D20&gt;F20,2,IF(AND(D20&lt;F20,E20=":"),1,0))+IF(G20&gt;I20,2,IF(AND(G20&lt;I20,H20=":"),1,0))+IF(J20&gt;L20,2,IF(AND(J20&lt;L20,K20=":"),1,0))</f>
        <v>4</v>
      </c>
      <c r="T20" s="136">
        <v>3</v>
      </c>
    </row>
    <row r="21" spans="1:37" ht="13.8" thickBot="1" x14ac:dyDescent="0.3">
      <c r="A21" s="190"/>
      <c r="B21" s="145"/>
      <c r="C21" s="36" t="str">
        <f>IF(A20&gt;0,IF(VLOOKUP(A20,seznam!$A$2:$C$129,2)&gt;0,VLOOKUP(A20,seznam!$A$2:$C$129,2),"------"),"------")</f>
        <v>Baldrianová Pavla</v>
      </c>
      <c r="D21" s="143"/>
      <c r="E21" s="143"/>
      <c r="F21" s="144"/>
      <c r="G21" s="142"/>
      <c r="H21" s="143"/>
      <c r="I21" s="144"/>
      <c r="J21" s="142"/>
      <c r="K21" s="143"/>
      <c r="L21" s="144"/>
      <c r="M21" s="149"/>
      <c r="N21" s="150"/>
      <c r="O21" s="151"/>
      <c r="P21" s="152"/>
      <c r="Q21" s="143"/>
      <c r="R21" s="144"/>
      <c r="S21" s="146"/>
      <c r="T21" s="147"/>
    </row>
    <row r="22" spans="1:37" ht="13.8" thickBot="1" x14ac:dyDescent="0.3"/>
    <row r="23" spans="1:37" ht="13.8" thickBot="1" x14ac:dyDescent="0.3">
      <c r="A23" s="90" t="s">
        <v>2</v>
      </c>
      <c r="B23" s="162" t="s">
        <v>12</v>
      </c>
      <c r="C23" s="163"/>
      <c r="D23" s="164">
        <v>1</v>
      </c>
      <c r="E23" s="165"/>
      <c r="F23" s="166"/>
      <c r="G23" s="167">
        <v>2</v>
      </c>
      <c r="H23" s="165"/>
      <c r="I23" s="166"/>
      <c r="J23" s="167">
        <v>3</v>
      </c>
      <c r="K23" s="165"/>
      <c r="L23" s="166"/>
      <c r="M23" s="167">
        <v>4</v>
      </c>
      <c r="N23" s="165"/>
      <c r="O23" s="168"/>
      <c r="P23" s="164" t="s">
        <v>4</v>
      </c>
      <c r="Q23" s="169"/>
      <c r="R23" s="170"/>
      <c r="S23" s="5" t="s">
        <v>5</v>
      </c>
      <c r="T23" s="4" t="s">
        <v>6</v>
      </c>
    </row>
    <row r="24" spans="1:37" x14ac:dyDescent="0.25">
      <c r="A24" s="188">
        <v>3</v>
      </c>
      <c r="B24" s="171">
        <v>1</v>
      </c>
      <c r="C24" s="37" t="str">
        <f>IF(A24&gt;0,IF(VLOOKUP(A24,seznam!$A$2:$C$129,3)&gt;0,VLOOKUP(A24,seznam!$A$2:$C$129,3),"------"),"------")</f>
        <v>KST FOSFA LVA</v>
      </c>
      <c r="D24" s="172"/>
      <c r="E24" s="173"/>
      <c r="F24" s="174"/>
      <c r="G24" s="155">
        <f>AE27</f>
        <v>3</v>
      </c>
      <c r="H24" s="156" t="str">
        <f>AF27</f>
        <v>:</v>
      </c>
      <c r="I24" s="175">
        <f>AG27</f>
        <v>2</v>
      </c>
      <c r="J24" s="155">
        <f>AG29</f>
        <v>3</v>
      </c>
      <c r="K24" s="156" t="str">
        <f>AF29</f>
        <v>:</v>
      </c>
      <c r="L24" s="175">
        <f>AE29</f>
        <v>1</v>
      </c>
      <c r="M24" s="155">
        <f>AE24</f>
        <v>3</v>
      </c>
      <c r="N24" s="156" t="str">
        <f>AF24</f>
        <v>:</v>
      </c>
      <c r="O24" s="157">
        <f>AG24</f>
        <v>0</v>
      </c>
      <c r="P24" s="158">
        <f>G24+J24+M24</f>
        <v>9</v>
      </c>
      <c r="Q24" s="156" t="s">
        <v>7</v>
      </c>
      <c r="R24" s="175">
        <f>I24+L24+O24</f>
        <v>3</v>
      </c>
      <c r="S24" s="153">
        <f>IF(G24&gt;I24,2,IF(AND(G24&lt;I24,H24=":"),1,0))+IF(J24&gt;L24,2,IF(AND(J24&lt;L24,K24=":"),1,0))+IF(M24&gt;O24,2,IF(AND(M24&lt;O24,N24=":"),1,0))</f>
        <v>6</v>
      </c>
      <c r="T24" s="154">
        <v>1</v>
      </c>
      <c r="V24" s="6">
        <v>1</v>
      </c>
      <c r="W24" s="10" t="str">
        <f>C25</f>
        <v>Král Jakub</v>
      </c>
      <c r="X24" s="16" t="s">
        <v>10</v>
      </c>
      <c r="Y24" s="13" t="str">
        <f>C31</f>
        <v>Wech Tomáš</v>
      </c>
      <c r="Z24" s="40" t="s">
        <v>152</v>
      </c>
      <c r="AA24" s="41" t="s">
        <v>153</v>
      </c>
      <c r="AB24" s="41" t="s">
        <v>152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4">
        <f>A24</f>
        <v>3</v>
      </c>
      <c r="AK24" s="114">
        <f>A30</f>
        <v>24</v>
      </c>
    </row>
    <row r="25" spans="1:37" x14ac:dyDescent="0.25">
      <c r="A25" s="189"/>
      <c r="B25" s="133"/>
      <c r="C25" s="89" t="str">
        <f>IF(A24&gt;0,IF(VLOOKUP(A24,seznam!$A$2:$C$129,2)&gt;0,VLOOKUP(A24,seznam!$A$2:$C$129,2),"------"),"------")</f>
        <v>Král Jakub</v>
      </c>
      <c r="D25" s="130"/>
      <c r="E25" s="130"/>
      <c r="F25" s="131"/>
      <c r="G25" s="121"/>
      <c r="H25" s="123"/>
      <c r="I25" s="125"/>
      <c r="J25" s="121"/>
      <c r="K25" s="123"/>
      <c r="L25" s="125"/>
      <c r="M25" s="121"/>
      <c r="N25" s="123"/>
      <c r="O25" s="139"/>
      <c r="P25" s="141"/>
      <c r="Q25" s="123"/>
      <c r="R25" s="125"/>
      <c r="S25" s="135"/>
      <c r="T25" s="137"/>
      <c r="V25" s="7">
        <v>2</v>
      </c>
      <c r="W25" s="11" t="str">
        <f>C27</f>
        <v>Hrubý Vojtěch</v>
      </c>
      <c r="X25" s="17" t="s">
        <v>10</v>
      </c>
      <c r="Y25" s="14" t="str">
        <f>C29</f>
        <v>Kouřil Sebastian</v>
      </c>
      <c r="Z25" s="42" t="s">
        <v>165</v>
      </c>
      <c r="AA25" s="39" t="s">
        <v>157</v>
      </c>
      <c r="AB25" s="39" t="s">
        <v>169</v>
      </c>
      <c r="AC25" s="39"/>
      <c r="AD25" s="46"/>
      <c r="AE25" s="25">
        <f t="shared" si="4"/>
        <v>3</v>
      </c>
      <c r="AF25" s="26" t="s">
        <v>7</v>
      </c>
      <c r="AG25" s="27">
        <f t="shared" si="5"/>
        <v>0</v>
      </c>
      <c r="AJ25" s="114">
        <f>A26</f>
        <v>13</v>
      </c>
      <c r="AK25" s="114">
        <f>A28</f>
        <v>12</v>
      </c>
    </row>
    <row r="26" spans="1:37" x14ac:dyDescent="0.25">
      <c r="A26" s="189">
        <v>13</v>
      </c>
      <c r="B26" s="132">
        <v>2</v>
      </c>
      <c r="C26" s="38" t="str">
        <f>IF(A26&gt;0,IF(VLOOKUP(A26,seznam!$A$2:$C$129,3)&gt;0,VLOOKUP(A26,seznam!$A$2:$C$129,3),"------"),"------")</f>
        <v>KST Vyškov</v>
      </c>
      <c r="D26" s="122">
        <f>I24</f>
        <v>2</v>
      </c>
      <c r="E26" s="122" t="str">
        <f>H24</f>
        <v>:</v>
      </c>
      <c r="F26" s="124">
        <f>G24</f>
        <v>3</v>
      </c>
      <c r="G26" s="126"/>
      <c r="H26" s="127"/>
      <c r="I26" s="128"/>
      <c r="J26" s="120">
        <f>AE25</f>
        <v>3</v>
      </c>
      <c r="K26" s="122" t="str">
        <f>AF25</f>
        <v>:</v>
      </c>
      <c r="L26" s="124">
        <f>AG25</f>
        <v>0</v>
      </c>
      <c r="M26" s="120">
        <f>AE28</f>
        <v>3</v>
      </c>
      <c r="N26" s="122" t="str">
        <f>AF28</f>
        <v>:</v>
      </c>
      <c r="O26" s="138">
        <f>AG28</f>
        <v>0</v>
      </c>
      <c r="P26" s="140">
        <f>D26+J26+M26</f>
        <v>8</v>
      </c>
      <c r="Q26" s="122" t="s">
        <v>7</v>
      </c>
      <c r="R26" s="124">
        <f>F26+L26+O26</f>
        <v>3</v>
      </c>
      <c r="S26" s="134">
        <f>IF(D26&gt;F26,2,IF(AND(D26&lt;F26,E26=":"),1,0))+IF(J26&gt;L26,2,IF(AND(J26&lt;L26,K26=":"),1,0))+IF(M26&gt;O26,2,IF(AND(M26&lt;O26,N26=":"),1,0))</f>
        <v>5</v>
      </c>
      <c r="T26" s="136">
        <v>2</v>
      </c>
      <c r="V26" s="7">
        <v>3</v>
      </c>
      <c r="W26" s="11" t="str">
        <f>C31</f>
        <v>Wech Tomáš</v>
      </c>
      <c r="X26" s="18" t="s">
        <v>10</v>
      </c>
      <c r="Y26" s="14" t="str">
        <f>C29</f>
        <v>Kouřil Sebastian</v>
      </c>
      <c r="Z26" s="42" t="s">
        <v>172</v>
      </c>
      <c r="AA26" s="39" t="s">
        <v>167</v>
      </c>
      <c r="AB26" s="39" t="s">
        <v>175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4">
        <f>A30</f>
        <v>24</v>
      </c>
      <c r="AK26" s="114">
        <f>A28</f>
        <v>12</v>
      </c>
    </row>
    <row r="27" spans="1:37" x14ac:dyDescent="0.25">
      <c r="A27" s="189"/>
      <c r="B27" s="133"/>
      <c r="C27" s="35" t="str">
        <f>IF(A26&gt;0,IF(VLOOKUP(A26,seznam!$A$2:$C$129,2)&gt;0,VLOOKUP(A26,seznam!$A$2:$C$129,2),"------"),"------")</f>
        <v>Hrubý Vojtěch</v>
      </c>
      <c r="D27" s="123"/>
      <c r="E27" s="123"/>
      <c r="F27" s="125"/>
      <c r="G27" s="129"/>
      <c r="H27" s="130"/>
      <c r="I27" s="131"/>
      <c r="J27" s="121"/>
      <c r="K27" s="123"/>
      <c r="L27" s="125"/>
      <c r="M27" s="121"/>
      <c r="N27" s="123"/>
      <c r="O27" s="139"/>
      <c r="P27" s="161"/>
      <c r="Q27" s="159"/>
      <c r="R27" s="160"/>
      <c r="S27" s="135"/>
      <c r="T27" s="137"/>
      <c r="V27" s="7">
        <v>4</v>
      </c>
      <c r="W27" s="11" t="str">
        <f>C25</f>
        <v>Král Jakub</v>
      </c>
      <c r="X27" s="17" t="s">
        <v>10</v>
      </c>
      <c r="Y27" s="14" t="str">
        <f>C27</f>
        <v>Hrubý Vojtěch</v>
      </c>
      <c r="Z27" s="42" t="s">
        <v>160</v>
      </c>
      <c r="AA27" s="39" t="s">
        <v>159</v>
      </c>
      <c r="AB27" s="39" t="s">
        <v>153</v>
      </c>
      <c r="AC27" s="39" t="s">
        <v>158</v>
      </c>
      <c r="AD27" s="46" t="s">
        <v>153</v>
      </c>
      <c r="AE27" s="25">
        <f t="shared" si="4"/>
        <v>3</v>
      </c>
      <c r="AF27" s="26" t="s">
        <v>7</v>
      </c>
      <c r="AG27" s="27">
        <f t="shared" si="5"/>
        <v>2</v>
      </c>
      <c r="AJ27" s="114">
        <f>A24</f>
        <v>3</v>
      </c>
      <c r="AK27" s="114">
        <f>A26</f>
        <v>13</v>
      </c>
    </row>
    <row r="28" spans="1:37" x14ac:dyDescent="0.25">
      <c r="A28" s="189">
        <v>12</v>
      </c>
      <c r="B28" s="132">
        <v>3</v>
      </c>
      <c r="C28" s="38" t="str">
        <f>IF(A28&gt;0,IF(VLOOKUP(A28,seznam!$A$2:$C$129,3)&gt;0,VLOOKUP(A28,seznam!$A$2:$C$129,3),"------"),"------")</f>
        <v>MS Brno</v>
      </c>
      <c r="D28" s="122">
        <f>L24</f>
        <v>1</v>
      </c>
      <c r="E28" s="122" t="str">
        <f>K24</f>
        <v>:</v>
      </c>
      <c r="F28" s="124">
        <f>J24</f>
        <v>3</v>
      </c>
      <c r="G28" s="120">
        <f>L26</f>
        <v>0</v>
      </c>
      <c r="H28" s="122" t="str">
        <f>K26</f>
        <v>:</v>
      </c>
      <c r="I28" s="124">
        <f>J26</f>
        <v>3</v>
      </c>
      <c r="J28" s="126"/>
      <c r="K28" s="127"/>
      <c r="L28" s="128"/>
      <c r="M28" s="120">
        <f>AG26</f>
        <v>3</v>
      </c>
      <c r="N28" s="122" t="str">
        <f>AF26</f>
        <v>:</v>
      </c>
      <c r="O28" s="138">
        <f>AE26</f>
        <v>0</v>
      </c>
      <c r="P28" s="140">
        <f>D28+G28+M28</f>
        <v>4</v>
      </c>
      <c r="Q28" s="122" t="s">
        <v>7</v>
      </c>
      <c r="R28" s="124">
        <f>F28+I28+O28</f>
        <v>6</v>
      </c>
      <c r="S28" s="134">
        <f>IF(D28&gt;F28,2,IF(AND(D28&lt;F28,E28=":"),1,0))+IF(G28&gt;I28,2,IF(AND(G28&lt;I28,H28=":"),1,0))+IF(M28&gt;O28,2,IF(AND(M28&lt;O28,N28=":"),1,0))</f>
        <v>4</v>
      </c>
      <c r="T28" s="136">
        <v>3</v>
      </c>
      <c r="V28" s="7">
        <v>5</v>
      </c>
      <c r="W28" s="11" t="str">
        <f>C27</f>
        <v>Hrubý Vojtěch</v>
      </c>
      <c r="X28" s="17" t="s">
        <v>10</v>
      </c>
      <c r="Y28" s="14" t="str">
        <f>C31</f>
        <v>Wech Tomáš</v>
      </c>
      <c r="Z28" s="42" t="s">
        <v>158</v>
      </c>
      <c r="AA28" s="39" t="s">
        <v>152</v>
      </c>
      <c r="AB28" s="39" t="s">
        <v>158</v>
      </c>
      <c r="AC28" s="39"/>
      <c r="AD28" s="46"/>
      <c r="AE28" s="25">
        <f t="shared" si="4"/>
        <v>3</v>
      </c>
      <c r="AF28" s="26" t="s">
        <v>7</v>
      </c>
      <c r="AG28" s="27">
        <f t="shared" si="5"/>
        <v>0</v>
      </c>
      <c r="AJ28" s="114">
        <f>A26</f>
        <v>13</v>
      </c>
      <c r="AK28" s="114">
        <f>A30</f>
        <v>24</v>
      </c>
    </row>
    <row r="29" spans="1:37" ht="13.8" thickBot="1" x14ac:dyDescent="0.3">
      <c r="A29" s="189"/>
      <c r="B29" s="133"/>
      <c r="C29" s="35" t="str">
        <f>IF(A28&gt;0,IF(VLOOKUP(A28,seznam!$A$2:$C$129,2)&gt;0,VLOOKUP(A28,seznam!$A$2:$C$129,2),"------"),"------")</f>
        <v>Kouřil Sebastian</v>
      </c>
      <c r="D29" s="123"/>
      <c r="E29" s="123"/>
      <c r="F29" s="125"/>
      <c r="G29" s="121"/>
      <c r="H29" s="123"/>
      <c r="I29" s="125"/>
      <c r="J29" s="129"/>
      <c r="K29" s="130"/>
      <c r="L29" s="131"/>
      <c r="M29" s="121"/>
      <c r="N29" s="123"/>
      <c r="O29" s="139"/>
      <c r="P29" s="141"/>
      <c r="Q29" s="123"/>
      <c r="R29" s="125"/>
      <c r="S29" s="135"/>
      <c r="T29" s="137"/>
      <c r="V29" s="8">
        <v>6</v>
      </c>
      <c r="W29" s="12" t="str">
        <f>C29</f>
        <v>Kouřil Sebastian</v>
      </c>
      <c r="X29" s="19" t="s">
        <v>10</v>
      </c>
      <c r="Y29" s="15" t="str">
        <f>C25</f>
        <v>Král Jakub</v>
      </c>
      <c r="Z29" s="43" t="s">
        <v>169</v>
      </c>
      <c r="AA29" s="44" t="s">
        <v>170</v>
      </c>
      <c r="AB29" s="44" t="s">
        <v>171</v>
      </c>
      <c r="AC29" s="44" t="s">
        <v>159</v>
      </c>
      <c r="AD29" s="47"/>
      <c r="AE29" s="28">
        <f t="shared" si="4"/>
        <v>1</v>
      </c>
      <c r="AF29" s="29" t="s">
        <v>7</v>
      </c>
      <c r="AG29" s="30">
        <f t="shared" si="5"/>
        <v>3</v>
      </c>
      <c r="AJ29" s="114">
        <f>A28</f>
        <v>12</v>
      </c>
      <c r="AK29" s="114">
        <f>A24</f>
        <v>3</v>
      </c>
    </row>
    <row r="30" spans="1:37" x14ac:dyDescent="0.25">
      <c r="A30" s="189">
        <v>24</v>
      </c>
      <c r="B30" s="132">
        <v>4</v>
      </c>
      <c r="C30" s="38" t="str">
        <f>IF(A30&gt;0,IF(VLOOKUP(A30,seznam!$A$2:$C$129,3)&gt;0,VLOOKUP(A30,seznam!$A$2:$C$129,3),"------"),"------")</f>
        <v>Agrotec Hustopeče</v>
      </c>
      <c r="D30" s="122">
        <f>O24</f>
        <v>0</v>
      </c>
      <c r="E30" s="122" t="str">
        <f>N24</f>
        <v>:</v>
      </c>
      <c r="F30" s="124">
        <f>M24</f>
        <v>3</v>
      </c>
      <c r="G30" s="120">
        <f>O26</f>
        <v>0</v>
      </c>
      <c r="H30" s="122" t="str">
        <f>N26</f>
        <v>:</v>
      </c>
      <c r="I30" s="124">
        <f>M26</f>
        <v>3</v>
      </c>
      <c r="J30" s="120">
        <f>O28</f>
        <v>0</v>
      </c>
      <c r="K30" s="122" t="str">
        <f>N28</f>
        <v>:</v>
      </c>
      <c r="L30" s="124">
        <f>M28</f>
        <v>3</v>
      </c>
      <c r="M30" s="126"/>
      <c r="N30" s="127"/>
      <c r="O30" s="148"/>
      <c r="P30" s="140">
        <f>D30+G30+J30</f>
        <v>0</v>
      </c>
      <c r="Q30" s="122" t="s">
        <v>7</v>
      </c>
      <c r="R30" s="124">
        <f>F30+I30+L30</f>
        <v>9</v>
      </c>
      <c r="S30" s="134">
        <f>IF(D30&gt;F30,2,IF(AND(D30&lt;F30,E30=":"),1,0))+IF(G30&gt;I30,2,IF(AND(G30&lt;I30,H30=":"),1,0))+IF(J30&gt;L30,2,IF(AND(J30&lt;L30,K30=":"),1,0))</f>
        <v>3</v>
      </c>
      <c r="T30" s="136">
        <v>4</v>
      </c>
    </row>
    <row r="31" spans="1:37" ht="13.8" thickBot="1" x14ac:dyDescent="0.3">
      <c r="A31" s="190"/>
      <c r="B31" s="145"/>
      <c r="C31" s="36" t="str">
        <f>IF(A30&gt;0,IF(VLOOKUP(A30,seznam!$A$2:$C$129,2)&gt;0,VLOOKUP(A30,seznam!$A$2:$C$129,2),"------"),"------")</f>
        <v>Wech Tomáš</v>
      </c>
      <c r="D31" s="143"/>
      <c r="E31" s="143"/>
      <c r="F31" s="144"/>
      <c r="G31" s="142"/>
      <c r="H31" s="143"/>
      <c r="I31" s="144"/>
      <c r="J31" s="142"/>
      <c r="K31" s="143"/>
      <c r="L31" s="144"/>
      <c r="M31" s="149"/>
      <c r="N31" s="150"/>
      <c r="O31" s="151"/>
      <c r="P31" s="152"/>
      <c r="Q31" s="143"/>
      <c r="R31" s="144"/>
      <c r="S31" s="146"/>
      <c r="T31" s="147"/>
    </row>
    <row r="32" spans="1:37" ht="13.8" thickBot="1" x14ac:dyDescent="0.3"/>
    <row r="33" spans="1:37" ht="13.8" thickBot="1" x14ac:dyDescent="0.3">
      <c r="A33" s="90" t="s">
        <v>2</v>
      </c>
      <c r="B33" s="162" t="s">
        <v>13</v>
      </c>
      <c r="C33" s="163"/>
      <c r="D33" s="164">
        <v>1</v>
      </c>
      <c r="E33" s="165"/>
      <c r="F33" s="166"/>
      <c r="G33" s="167">
        <v>2</v>
      </c>
      <c r="H33" s="165"/>
      <c r="I33" s="166"/>
      <c r="J33" s="167">
        <v>3</v>
      </c>
      <c r="K33" s="165"/>
      <c r="L33" s="166"/>
      <c r="M33" s="167">
        <v>4</v>
      </c>
      <c r="N33" s="165"/>
      <c r="O33" s="168"/>
      <c r="P33" s="164" t="s">
        <v>4</v>
      </c>
      <c r="Q33" s="169"/>
      <c r="R33" s="170"/>
      <c r="S33" s="5" t="s">
        <v>5</v>
      </c>
      <c r="T33" s="4" t="s">
        <v>6</v>
      </c>
    </row>
    <row r="34" spans="1:37" x14ac:dyDescent="0.25">
      <c r="A34" s="188">
        <v>4</v>
      </c>
      <c r="B34" s="171">
        <v>1</v>
      </c>
      <c r="C34" s="37" t="str">
        <f>IF(A34&gt;0,IF(VLOOKUP(A34,seznam!$A$2:$C$129,3)&gt;0,VLOOKUP(A34,seznam!$A$2:$C$129,3),"------"),"------")</f>
        <v>Sokol Brno I</v>
      </c>
      <c r="D34" s="172"/>
      <c r="E34" s="173"/>
      <c r="F34" s="174"/>
      <c r="G34" s="155">
        <f>AE37</f>
        <v>3</v>
      </c>
      <c r="H34" s="156" t="str">
        <f>AF37</f>
        <v>:</v>
      </c>
      <c r="I34" s="175">
        <f>AG37</f>
        <v>0</v>
      </c>
      <c r="J34" s="155">
        <f>AG39</f>
        <v>3</v>
      </c>
      <c r="K34" s="156" t="str">
        <f>AF39</f>
        <v>:</v>
      </c>
      <c r="L34" s="175">
        <f>AE39</f>
        <v>0</v>
      </c>
      <c r="M34" s="155">
        <f>AE34</f>
        <v>3</v>
      </c>
      <c r="N34" s="156" t="str">
        <f>AF34</f>
        <v>:</v>
      </c>
      <c r="O34" s="157">
        <f>AG34</f>
        <v>0</v>
      </c>
      <c r="P34" s="158">
        <f>G34+J34+M34</f>
        <v>9</v>
      </c>
      <c r="Q34" s="156" t="s">
        <v>7</v>
      </c>
      <c r="R34" s="175">
        <f>I34+L34+O34</f>
        <v>0</v>
      </c>
      <c r="S34" s="153">
        <f>IF(G34&gt;I34,2,IF(AND(G34&lt;I34,H34=":"),1,0))+IF(J34&gt;L34,2,IF(AND(J34&lt;L34,K34=":"),1,0))+IF(M34&gt;O34,2,IF(AND(M34&lt;O34,N34=":"),1,0))</f>
        <v>6</v>
      </c>
      <c r="T34" s="154">
        <v>1</v>
      </c>
      <c r="V34" s="6">
        <v>1</v>
      </c>
      <c r="W34" s="10" t="str">
        <f>C35</f>
        <v>Vozdek František</v>
      </c>
      <c r="X34" s="16" t="s">
        <v>10</v>
      </c>
      <c r="Y34" s="13" t="str">
        <f>C41</f>
        <v>Plíšková Kateřina</v>
      </c>
      <c r="Z34" s="40" t="s">
        <v>154</v>
      </c>
      <c r="AA34" s="41" t="s">
        <v>155</v>
      </c>
      <c r="AB34" s="41" t="s">
        <v>156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4">
        <f>A34</f>
        <v>4</v>
      </c>
      <c r="AK34" s="114">
        <f>A40</f>
        <v>23</v>
      </c>
    </row>
    <row r="35" spans="1:37" x14ac:dyDescent="0.25">
      <c r="A35" s="189"/>
      <c r="B35" s="133"/>
      <c r="C35" s="89" t="str">
        <f>IF(A34&gt;0,IF(VLOOKUP(A34,seznam!$A$2:$C$129,2)&gt;0,VLOOKUP(A34,seznam!$A$2:$C$129,2),"------"),"------")</f>
        <v>Vozdek František</v>
      </c>
      <c r="D35" s="130"/>
      <c r="E35" s="130"/>
      <c r="F35" s="131"/>
      <c r="G35" s="121"/>
      <c r="H35" s="123"/>
      <c r="I35" s="125"/>
      <c r="J35" s="121"/>
      <c r="K35" s="123"/>
      <c r="L35" s="125"/>
      <c r="M35" s="121"/>
      <c r="N35" s="123"/>
      <c r="O35" s="139"/>
      <c r="P35" s="141"/>
      <c r="Q35" s="123"/>
      <c r="R35" s="125"/>
      <c r="S35" s="135"/>
      <c r="T35" s="137"/>
      <c r="V35" s="7">
        <v>2</v>
      </c>
      <c r="W35" s="11" t="str">
        <f>C37</f>
        <v>Macháček Matěj</v>
      </c>
      <c r="X35" s="17" t="s">
        <v>10</v>
      </c>
      <c r="Y35" s="14" t="str">
        <f>C39</f>
        <v>Dreits Anastasiia</v>
      </c>
      <c r="Z35" s="42" t="s">
        <v>167</v>
      </c>
      <c r="AA35" s="39" t="s">
        <v>168</v>
      </c>
      <c r="AB35" s="39" t="s">
        <v>163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14">
        <f>A36</f>
        <v>16</v>
      </c>
      <c r="AK35" s="114">
        <f>A38</f>
        <v>11</v>
      </c>
    </row>
    <row r="36" spans="1:37" x14ac:dyDescent="0.25">
      <c r="A36" s="189">
        <v>16</v>
      </c>
      <c r="B36" s="132">
        <v>2</v>
      </c>
      <c r="C36" s="38" t="str">
        <f>IF(A36&gt;0,IF(VLOOKUP(A36,seznam!$A$2:$C$129,3)&gt;0,VLOOKUP(A36,seznam!$A$2:$C$129,3),"------"),"------")</f>
        <v>SKST Hodonín</v>
      </c>
      <c r="D36" s="122">
        <f>I34</f>
        <v>0</v>
      </c>
      <c r="E36" s="122" t="str">
        <f>H34</f>
        <v>:</v>
      </c>
      <c r="F36" s="124">
        <f>G34</f>
        <v>3</v>
      </c>
      <c r="G36" s="126"/>
      <c r="H36" s="127"/>
      <c r="I36" s="128"/>
      <c r="J36" s="120">
        <f>AE35</f>
        <v>0</v>
      </c>
      <c r="K36" s="122" t="str">
        <f>AF35</f>
        <v>:</v>
      </c>
      <c r="L36" s="124">
        <f>AG35</f>
        <v>3</v>
      </c>
      <c r="M36" s="120">
        <f>AE38</f>
        <v>3</v>
      </c>
      <c r="N36" s="122" t="str">
        <f>AF38</f>
        <v>:</v>
      </c>
      <c r="O36" s="138">
        <f>AG38</f>
        <v>1</v>
      </c>
      <c r="P36" s="140">
        <f>D36+J36+M36</f>
        <v>3</v>
      </c>
      <c r="Q36" s="122" t="s">
        <v>7</v>
      </c>
      <c r="R36" s="124">
        <f>F36+L36+O36</f>
        <v>7</v>
      </c>
      <c r="S36" s="134">
        <f>IF(D36&gt;F36,2,IF(AND(D36&lt;F36,E36=":"),1,0))+IF(J36&gt;L36,2,IF(AND(J36&lt;L36,K36=":"),1,0))+IF(M36&gt;O36,2,IF(AND(M36&lt;O36,N36=":"),1,0))</f>
        <v>4</v>
      </c>
      <c r="T36" s="136">
        <v>3</v>
      </c>
      <c r="V36" s="7">
        <v>3</v>
      </c>
      <c r="W36" s="11" t="str">
        <f>C41</f>
        <v>Plíšková Kateřina</v>
      </c>
      <c r="X36" s="18" t="s">
        <v>10</v>
      </c>
      <c r="Y36" s="14" t="str">
        <f>C39</f>
        <v>Dreits Anastasiia</v>
      </c>
      <c r="Z36" s="42" t="s">
        <v>168</v>
      </c>
      <c r="AA36" s="39" t="s">
        <v>168</v>
      </c>
      <c r="AB36" s="39" t="s">
        <v>175</v>
      </c>
      <c r="AC36" s="39"/>
      <c r="AD36" s="46"/>
      <c r="AE36" s="25">
        <f t="shared" si="6"/>
        <v>0</v>
      </c>
      <c r="AF36" s="26" t="s">
        <v>7</v>
      </c>
      <c r="AG36" s="27">
        <f t="shared" si="7"/>
        <v>3</v>
      </c>
      <c r="AJ36" s="114">
        <f>A40</f>
        <v>23</v>
      </c>
      <c r="AK36" s="114">
        <f>A38</f>
        <v>11</v>
      </c>
    </row>
    <row r="37" spans="1:37" x14ac:dyDescent="0.25">
      <c r="A37" s="189"/>
      <c r="B37" s="133"/>
      <c r="C37" s="35" t="str">
        <f>IF(A36&gt;0,IF(VLOOKUP(A36,seznam!$A$2:$C$129,2)&gt;0,VLOOKUP(A36,seznam!$A$2:$C$129,2),"------"),"------")</f>
        <v>Macháček Matěj</v>
      </c>
      <c r="D37" s="123"/>
      <c r="E37" s="123"/>
      <c r="F37" s="125"/>
      <c r="G37" s="129"/>
      <c r="H37" s="130"/>
      <c r="I37" s="131"/>
      <c r="J37" s="121"/>
      <c r="K37" s="123"/>
      <c r="L37" s="125"/>
      <c r="M37" s="121"/>
      <c r="N37" s="123"/>
      <c r="O37" s="139"/>
      <c r="P37" s="161"/>
      <c r="Q37" s="159"/>
      <c r="R37" s="160"/>
      <c r="S37" s="135"/>
      <c r="T37" s="137"/>
      <c r="V37" s="7">
        <v>4</v>
      </c>
      <c r="W37" s="11" t="str">
        <f>C35</f>
        <v>Vozdek František</v>
      </c>
      <c r="X37" s="17" t="s">
        <v>10</v>
      </c>
      <c r="Y37" s="14" t="str">
        <f>C37</f>
        <v>Macháček Matěj</v>
      </c>
      <c r="Z37" s="42" t="s">
        <v>176</v>
      </c>
      <c r="AA37" s="39" t="s">
        <v>152</v>
      </c>
      <c r="AB37" s="39" t="s">
        <v>165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14">
        <f>A34</f>
        <v>4</v>
      </c>
      <c r="AK37" s="114">
        <f>A36</f>
        <v>16</v>
      </c>
    </row>
    <row r="38" spans="1:37" x14ac:dyDescent="0.25">
      <c r="A38" s="189">
        <v>11</v>
      </c>
      <c r="B38" s="132">
        <v>3</v>
      </c>
      <c r="C38" s="38" t="str">
        <f>IF(A38&gt;0,IF(VLOOKUP(A38,seznam!$A$2:$C$129,3)&gt;0,VLOOKUP(A38,seznam!$A$2:$C$129,3),"------"),"------")</f>
        <v>Agrotec Hustopeče</v>
      </c>
      <c r="D38" s="122">
        <f>L34</f>
        <v>0</v>
      </c>
      <c r="E38" s="122" t="str">
        <f>K34</f>
        <v>:</v>
      </c>
      <c r="F38" s="124">
        <f>J34</f>
        <v>3</v>
      </c>
      <c r="G38" s="120">
        <f>L36</f>
        <v>3</v>
      </c>
      <c r="H38" s="122" t="str">
        <f>K36</f>
        <v>:</v>
      </c>
      <c r="I38" s="124">
        <f>J36</f>
        <v>0</v>
      </c>
      <c r="J38" s="126"/>
      <c r="K38" s="127"/>
      <c r="L38" s="128"/>
      <c r="M38" s="120">
        <f>AG36</f>
        <v>3</v>
      </c>
      <c r="N38" s="122" t="str">
        <f>AF36</f>
        <v>:</v>
      </c>
      <c r="O38" s="138">
        <f>AE36</f>
        <v>0</v>
      </c>
      <c r="P38" s="140">
        <f>D38+G38+M38</f>
        <v>6</v>
      </c>
      <c r="Q38" s="122" t="s">
        <v>7</v>
      </c>
      <c r="R38" s="124">
        <f>F38+I38+O38</f>
        <v>3</v>
      </c>
      <c r="S38" s="134">
        <f>IF(D38&gt;F38,2,IF(AND(D38&lt;F38,E38=":"),1,0))+IF(G38&gt;I38,2,IF(AND(G38&lt;I38,H38=":"),1,0))+IF(M38&gt;O38,2,IF(AND(M38&lt;O38,N38=":"),1,0))</f>
        <v>5</v>
      </c>
      <c r="T38" s="136">
        <v>2</v>
      </c>
      <c r="V38" s="7">
        <v>5</v>
      </c>
      <c r="W38" s="11" t="str">
        <f>C37</f>
        <v>Macháček Matěj</v>
      </c>
      <c r="X38" s="17" t="s">
        <v>10</v>
      </c>
      <c r="Y38" s="14" t="str">
        <f>C41</f>
        <v>Plíšková Kateřina</v>
      </c>
      <c r="Z38" s="42" t="s">
        <v>157</v>
      </c>
      <c r="AA38" s="39" t="s">
        <v>160</v>
      </c>
      <c r="AB38" s="39" t="s">
        <v>157</v>
      </c>
      <c r="AC38" s="39" t="s">
        <v>154</v>
      </c>
      <c r="AD38" s="46"/>
      <c r="AE38" s="25">
        <f t="shared" si="6"/>
        <v>3</v>
      </c>
      <c r="AF38" s="26" t="s">
        <v>7</v>
      </c>
      <c r="AG38" s="27">
        <f t="shared" si="7"/>
        <v>1</v>
      </c>
      <c r="AJ38" s="114">
        <f>A36</f>
        <v>16</v>
      </c>
      <c r="AK38" s="114">
        <f>A40</f>
        <v>23</v>
      </c>
    </row>
    <row r="39" spans="1:37" ht="13.8" thickBot="1" x14ac:dyDescent="0.3">
      <c r="A39" s="189"/>
      <c r="B39" s="133"/>
      <c r="C39" s="35" t="str">
        <f>IF(A38&gt;0,IF(VLOOKUP(A38,seznam!$A$2:$C$129,2)&gt;0,VLOOKUP(A38,seznam!$A$2:$C$129,2),"------"),"------")</f>
        <v>Dreits Anastasiia</v>
      </c>
      <c r="D39" s="123"/>
      <c r="E39" s="123"/>
      <c r="F39" s="125"/>
      <c r="G39" s="121"/>
      <c r="H39" s="123"/>
      <c r="I39" s="125"/>
      <c r="J39" s="129"/>
      <c r="K39" s="130"/>
      <c r="L39" s="131"/>
      <c r="M39" s="121"/>
      <c r="N39" s="123"/>
      <c r="O39" s="139"/>
      <c r="P39" s="141"/>
      <c r="Q39" s="123"/>
      <c r="R39" s="125"/>
      <c r="S39" s="135"/>
      <c r="T39" s="137"/>
      <c r="V39" s="8">
        <v>6</v>
      </c>
      <c r="W39" s="12" t="str">
        <f>C39</f>
        <v>Dreits Anastasiia</v>
      </c>
      <c r="X39" s="19" t="s">
        <v>10</v>
      </c>
      <c r="Y39" s="15" t="str">
        <f>C35</f>
        <v>Vozdek František</v>
      </c>
      <c r="Z39" s="43" t="s">
        <v>164</v>
      </c>
      <c r="AA39" s="44" t="s">
        <v>160</v>
      </c>
      <c r="AB39" s="44" t="s">
        <v>159</v>
      </c>
      <c r="AC39" s="44"/>
      <c r="AD39" s="47"/>
      <c r="AE39" s="28">
        <f t="shared" si="6"/>
        <v>0</v>
      </c>
      <c r="AF39" s="29" t="s">
        <v>7</v>
      </c>
      <c r="AG39" s="30">
        <f t="shared" si="7"/>
        <v>3</v>
      </c>
      <c r="AJ39" s="114">
        <f>A38</f>
        <v>11</v>
      </c>
      <c r="AK39" s="114">
        <f>A34</f>
        <v>4</v>
      </c>
    </row>
    <row r="40" spans="1:37" x14ac:dyDescent="0.25">
      <c r="A40" s="189">
        <v>23</v>
      </c>
      <c r="B40" s="132">
        <v>4</v>
      </c>
      <c r="C40" s="38" t="str">
        <f>IF(A40&gt;0,IF(VLOOKUP(A40,seznam!$A$2:$C$129,3)&gt;0,VLOOKUP(A40,seznam!$A$2:$C$129,3),"------"),"------")</f>
        <v>MS Brno</v>
      </c>
      <c r="D40" s="122">
        <f>O34</f>
        <v>0</v>
      </c>
      <c r="E40" s="122" t="str">
        <f>N34</f>
        <v>:</v>
      </c>
      <c r="F40" s="124">
        <f>M34</f>
        <v>3</v>
      </c>
      <c r="G40" s="120">
        <f>O36</f>
        <v>1</v>
      </c>
      <c r="H40" s="122" t="str">
        <f>N36</f>
        <v>:</v>
      </c>
      <c r="I40" s="124">
        <f>M36</f>
        <v>3</v>
      </c>
      <c r="J40" s="120">
        <f>O38</f>
        <v>0</v>
      </c>
      <c r="K40" s="122" t="str">
        <f>N38</f>
        <v>:</v>
      </c>
      <c r="L40" s="124">
        <f>M38</f>
        <v>3</v>
      </c>
      <c r="M40" s="126"/>
      <c r="N40" s="127"/>
      <c r="O40" s="148"/>
      <c r="P40" s="140">
        <f>D40+G40+J40</f>
        <v>1</v>
      </c>
      <c r="Q40" s="122" t="s">
        <v>7</v>
      </c>
      <c r="R40" s="124">
        <f>F40+I40+L40</f>
        <v>9</v>
      </c>
      <c r="S40" s="134">
        <f>IF(D40&gt;F40,2,IF(AND(D40&lt;F40,E40=":"),1,0))+IF(G40&gt;I40,2,IF(AND(G40&lt;I40,H40=":"),1,0))+IF(J40&gt;L40,2,IF(AND(J40&lt;L40,K40=":"),1,0))</f>
        <v>3</v>
      </c>
      <c r="T40" s="136">
        <v>4</v>
      </c>
    </row>
    <row r="41" spans="1:37" ht="13.8" thickBot="1" x14ac:dyDescent="0.3">
      <c r="A41" s="190"/>
      <c r="B41" s="145"/>
      <c r="C41" s="36" t="str">
        <f>IF(A40&gt;0,IF(VLOOKUP(A40,seznam!$A$2:$C$129,2)&gt;0,VLOOKUP(A40,seznam!$A$2:$C$129,2),"------"),"------")</f>
        <v>Plíšková Kateřina</v>
      </c>
      <c r="D41" s="143"/>
      <c r="E41" s="143"/>
      <c r="F41" s="144"/>
      <c r="G41" s="142"/>
      <c r="H41" s="143"/>
      <c r="I41" s="144"/>
      <c r="J41" s="142"/>
      <c r="K41" s="143"/>
      <c r="L41" s="144"/>
      <c r="M41" s="149"/>
      <c r="N41" s="150"/>
      <c r="O41" s="151"/>
      <c r="P41" s="152"/>
      <c r="Q41" s="143"/>
      <c r="R41" s="144"/>
      <c r="S41" s="146"/>
      <c r="T41" s="147"/>
    </row>
    <row r="43" spans="1:37" ht="39.9" customHeight="1" x14ac:dyDescent="0.25">
      <c r="B43" s="176" t="str">
        <f>B1</f>
        <v>BTM B - U15 - 1.stupeň turnaj A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</row>
    <row r="44" spans="1:37" ht="13.8" thickBot="1" x14ac:dyDescent="0.3"/>
    <row r="45" spans="1:37" ht="13.8" thickBot="1" x14ac:dyDescent="0.3">
      <c r="A45" s="90" t="s">
        <v>2</v>
      </c>
      <c r="B45" s="162" t="s">
        <v>14</v>
      </c>
      <c r="C45" s="163"/>
      <c r="D45" s="164">
        <v>1</v>
      </c>
      <c r="E45" s="165"/>
      <c r="F45" s="166"/>
      <c r="G45" s="167">
        <v>2</v>
      </c>
      <c r="H45" s="165"/>
      <c r="I45" s="166"/>
      <c r="J45" s="167">
        <v>3</v>
      </c>
      <c r="K45" s="165"/>
      <c r="L45" s="166"/>
      <c r="M45" s="167">
        <v>4</v>
      </c>
      <c r="N45" s="165"/>
      <c r="O45" s="168"/>
      <c r="P45" s="164" t="s">
        <v>4</v>
      </c>
      <c r="Q45" s="169"/>
      <c r="R45" s="170"/>
      <c r="S45" s="5" t="s">
        <v>5</v>
      </c>
      <c r="T45" s="4" t="s">
        <v>6</v>
      </c>
    </row>
    <row r="46" spans="1:37" x14ac:dyDescent="0.25">
      <c r="A46" s="188">
        <v>5</v>
      </c>
      <c r="B46" s="171">
        <v>1</v>
      </c>
      <c r="C46" s="37" t="str">
        <f>IF(A46&gt;0,IF(VLOOKUP(A46,seznam!$A$2:$C$129,3)&gt;0,VLOOKUP(A46,seznam!$A$2:$C$129,3),"------"),"------")</f>
        <v>KST Blansko</v>
      </c>
      <c r="D46" s="172"/>
      <c r="E46" s="173"/>
      <c r="F46" s="174"/>
      <c r="G46" s="155">
        <f>AE49</f>
        <v>3</v>
      </c>
      <c r="H46" s="156" t="str">
        <f>AF49</f>
        <v>:</v>
      </c>
      <c r="I46" s="175">
        <f>AG49</f>
        <v>0</v>
      </c>
      <c r="J46" s="155">
        <f>AG51</f>
        <v>3</v>
      </c>
      <c r="K46" s="156" t="str">
        <f>AF51</f>
        <v>:</v>
      </c>
      <c r="L46" s="175">
        <f>AE51</f>
        <v>1</v>
      </c>
      <c r="M46" s="155">
        <f>AE46</f>
        <v>3</v>
      </c>
      <c r="N46" s="156" t="str">
        <f>AF46</f>
        <v>:</v>
      </c>
      <c r="O46" s="157">
        <f>AG46</f>
        <v>2</v>
      </c>
      <c r="P46" s="158">
        <f>G46+J46+M46</f>
        <v>9</v>
      </c>
      <c r="Q46" s="156" t="s">
        <v>7</v>
      </c>
      <c r="R46" s="175">
        <f>I46+L46+O46</f>
        <v>3</v>
      </c>
      <c r="S46" s="153">
        <f>IF(G46&gt;I46,2,IF(AND(G46&lt;I46,H46=":"),1,0))+IF(J46&gt;L46,2,IF(AND(J46&lt;L46,K46=":"),1,0))+IF(M46&gt;O46,2,IF(AND(M46&lt;O46,N46=":"),1,0))</f>
        <v>6</v>
      </c>
      <c r="T46" s="154">
        <v>1</v>
      </c>
      <c r="V46" s="6">
        <v>1</v>
      </c>
      <c r="W46" s="10" t="str">
        <f>C47</f>
        <v>Krištof Martin</v>
      </c>
      <c r="X46" s="16" t="s">
        <v>10</v>
      </c>
      <c r="Y46" s="13" t="str">
        <f>C53</f>
        <v>Hutáková Pavla</v>
      </c>
      <c r="Z46" s="40" t="s">
        <v>157</v>
      </c>
      <c r="AA46" s="41" t="s">
        <v>158</v>
      </c>
      <c r="AB46" s="41" t="s">
        <v>159</v>
      </c>
      <c r="AC46" s="41" t="s">
        <v>160</v>
      </c>
      <c r="AD46" s="45" t="s">
        <v>161</v>
      </c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2</v>
      </c>
      <c r="AJ46" s="114">
        <f>A46</f>
        <v>5</v>
      </c>
      <c r="AK46" s="114">
        <f>A52</f>
        <v>20</v>
      </c>
    </row>
    <row r="47" spans="1:37" x14ac:dyDescent="0.25">
      <c r="A47" s="189"/>
      <c r="B47" s="133"/>
      <c r="C47" s="89" t="str">
        <f>IF(A46&gt;0,IF(VLOOKUP(A46,seznam!$A$2:$C$129,2)&gt;0,VLOOKUP(A46,seznam!$A$2:$C$129,2),"------"),"------")</f>
        <v>Krištof Martin</v>
      </c>
      <c r="D47" s="130"/>
      <c r="E47" s="130"/>
      <c r="F47" s="131"/>
      <c r="G47" s="121"/>
      <c r="H47" s="123"/>
      <c r="I47" s="125"/>
      <c r="J47" s="121"/>
      <c r="K47" s="123"/>
      <c r="L47" s="125"/>
      <c r="M47" s="121"/>
      <c r="N47" s="123"/>
      <c r="O47" s="139"/>
      <c r="P47" s="141"/>
      <c r="Q47" s="123"/>
      <c r="R47" s="125"/>
      <c r="S47" s="135"/>
      <c r="T47" s="137"/>
      <c r="V47" s="7">
        <v>2</v>
      </c>
      <c r="W47" s="11" t="str">
        <f>C49</f>
        <v>Gertner Tomáš</v>
      </c>
      <c r="X47" s="17" t="s">
        <v>10</v>
      </c>
      <c r="Y47" s="14" t="str">
        <f>C51</f>
        <v>Flajšar Petr</v>
      </c>
      <c r="Z47" s="42" t="s">
        <v>162</v>
      </c>
      <c r="AA47" s="39" t="s">
        <v>168</v>
      </c>
      <c r="AB47" s="39" t="s">
        <v>159</v>
      </c>
      <c r="AC47" s="39"/>
      <c r="AD47" s="46"/>
      <c r="AE47" s="25">
        <f t="shared" si="8"/>
        <v>0</v>
      </c>
      <c r="AF47" s="26" t="s">
        <v>7</v>
      </c>
      <c r="AG47" s="27">
        <f t="shared" si="9"/>
        <v>3</v>
      </c>
      <c r="AJ47" s="114">
        <f>A48</f>
        <v>15</v>
      </c>
      <c r="AK47" s="114">
        <f>A50</f>
        <v>7</v>
      </c>
    </row>
    <row r="48" spans="1:37" x14ac:dyDescent="0.25">
      <c r="A48" s="189">
        <v>15</v>
      </c>
      <c r="B48" s="132">
        <v>2</v>
      </c>
      <c r="C48" s="38" t="str">
        <f>IF(A48&gt;0,IF(VLOOKUP(A48,seznam!$A$2:$C$129,3)&gt;0,VLOOKUP(A48,seznam!$A$2:$C$129,3),"------"),"------")</f>
        <v>SKST Hodonín</v>
      </c>
      <c r="D48" s="122">
        <f>I46</f>
        <v>0</v>
      </c>
      <c r="E48" s="122" t="str">
        <f>H46</f>
        <v>:</v>
      </c>
      <c r="F48" s="124">
        <f>G46</f>
        <v>3</v>
      </c>
      <c r="G48" s="126"/>
      <c r="H48" s="127"/>
      <c r="I48" s="128"/>
      <c r="J48" s="120">
        <f>AE47</f>
        <v>0</v>
      </c>
      <c r="K48" s="122" t="str">
        <f>AF47</f>
        <v>:</v>
      </c>
      <c r="L48" s="124">
        <f>AG47</f>
        <v>3</v>
      </c>
      <c r="M48" s="120">
        <f>AE50</f>
        <v>3</v>
      </c>
      <c r="N48" s="122" t="str">
        <f>AF50</f>
        <v>:</v>
      </c>
      <c r="O48" s="138">
        <f>AG50</f>
        <v>2</v>
      </c>
      <c r="P48" s="140">
        <f>D48+J48+M48</f>
        <v>3</v>
      </c>
      <c r="Q48" s="122" t="s">
        <v>7</v>
      </c>
      <c r="R48" s="124">
        <f>F48+L48+O48</f>
        <v>8</v>
      </c>
      <c r="S48" s="134">
        <f>IF(D48&gt;F48,2,IF(AND(D48&lt;F48,E48=":"),1,0))+IF(J48&gt;L48,2,IF(AND(J48&lt;L48,K48=":"),1,0))+IF(M48&gt;O48,2,IF(AND(M48&lt;O48,N48=":"),1,0))</f>
        <v>4</v>
      </c>
      <c r="T48" s="136">
        <v>3</v>
      </c>
      <c r="V48" s="7">
        <v>3</v>
      </c>
      <c r="W48" s="11" t="str">
        <f>C53</f>
        <v>Hutáková Pavla</v>
      </c>
      <c r="X48" s="18" t="s">
        <v>10</v>
      </c>
      <c r="Y48" s="14" t="str">
        <f>C51</f>
        <v>Flajšar Petr</v>
      </c>
      <c r="Z48" s="42" t="s">
        <v>168</v>
      </c>
      <c r="AA48" s="39" t="s">
        <v>168</v>
      </c>
      <c r="AB48" s="39" t="s">
        <v>170</v>
      </c>
      <c r="AC48" s="39"/>
      <c r="AD48" s="46"/>
      <c r="AE48" s="25">
        <f t="shared" si="8"/>
        <v>0</v>
      </c>
      <c r="AF48" s="26" t="s">
        <v>7</v>
      </c>
      <c r="AG48" s="27">
        <f t="shared" si="9"/>
        <v>3</v>
      </c>
      <c r="AJ48" s="114">
        <f>A52</f>
        <v>20</v>
      </c>
      <c r="AK48" s="114">
        <f>A50</f>
        <v>7</v>
      </c>
    </row>
    <row r="49" spans="1:37" x14ac:dyDescent="0.25">
      <c r="A49" s="189"/>
      <c r="B49" s="133"/>
      <c r="C49" s="35" t="str">
        <f>IF(A48&gt;0,IF(VLOOKUP(A48,seznam!$A$2:$C$129,2)&gt;0,VLOOKUP(A48,seznam!$A$2:$C$129,2),"------"),"------")</f>
        <v>Gertner Tomáš</v>
      </c>
      <c r="D49" s="123"/>
      <c r="E49" s="123"/>
      <c r="F49" s="125"/>
      <c r="G49" s="129"/>
      <c r="H49" s="130"/>
      <c r="I49" s="131"/>
      <c r="J49" s="121"/>
      <c r="K49" s="123"/>
      <c r="L49" s="125"/>
      <c r="M49" s="121"/>
      <c r="N49" s="123"/>
      <c r="O49" s="139"/>
      <c r="P49" s="161"/>
      <c r="Q49" s="159"/>
      <c r="R49" s="160"/>
      <c r="S49" s="135"/>
      <c r="T49" s="137"/>
      <c r="V49" s="7">
        <v>4</v>
      </c>
      <c r="W49" s="11" t="str">
        <f>C47</f>
        <v>Krištof Martin</v>
      </c>
      <c r="X49" s="17" t="s">
        <v>10</v>
      </c>
      <c r="Y49" s="14" t="str">
        <f>C49</f>
        <v>Gertner Tomáš</v>
      </c>
      <c r="Z49" s="42" t="s">
        <v>166</v>
      </c>
      <c r="AA49" s="39" t="s">
        <v>165</v>
      </c>
      <c r="AB49" s="39" t="s">
        <v>166</v>
      </c>
      <c r="AC49" s="39"/>
      <c r="AD49" s="46"/>
      <c r="AE49" s="25">
        <f t="shared" si="8"/>
        <v>3</v>
      </c>
      <c r="AF49" s="26" t="s">
        <v>7</v>
      </c>
      <c r="AG49" s="27">
        <f t="shared" si="9"/>
        <v>0</v>
      </c>
      <c r="AJ49" s="114">
        <f>A46</f>
        <v>5</v>
      </c>
      <c r="AK49" s="114">
        <f>A48</f>
        <v>15</v>
      </c>
    </row>
    <row r="50" spans="1:37" x14ac:dyDescent="0.25">
      <c r="A50" s="189">
        <v>7</v>
      </c>
      <c r="B50" s="132">
        <v>3</v>
      </c>
      <c r="C50" s="38" t="str">
        <f>IF(A50&gt;0,IF(VLOOKUP(A50,seznam!$A$2:$C$129,3)&gt;0,VLOOKUP(A50,seznam!$A$2:$C$129,3),"------"),"------")</f>
        <v>SKST N. Lískovec</v>
      </c>
      <c r="D50" s="122">
        <f>L46</f>
        <v>1</v>
      </c>
      <c r="E50" s="122" t="str">
        <f>K46</f>
        <v>:</v>
      </c>
      <c r="F50" s="124">
        <f>J46</f>
        <v>3</v>
      </c>
      <c r="G50" s="120">
        <f>L48</f>
        <v>3</v>
      </c>
      <c r="H50" s="122" t="str">
        <f>K48</f>
        <v>:</v>
      </c>
      <c r="I50" s="124">
        <f>J48</f>
        <v>0</v>
      </c>
      <c r="J50" s="126"/>
      <c r="K50" s="127"/>
      <c r="L50" s="128"/>
      <c r="M50" s="120">
        <f>AG48</f>
        <v>3</v>
      </c>
      <c r="N50" s="122" t="str">
        <f>AF48</f>
        <v>:</v>
      </c>
      <c r="O50" s="138">
        <f>AE48</f>
        <v>0</v>
      </c>
      <c r="P50" s="140">
        <f>D50+G50+M50</f>
        <v>7</v>
      </c>
      <c r="Q50" s="122" t="s">
        <v>7</v>
      </c>
      <c r="R50" s="124">
        <f>F50+I50+O50</f>
        <v>3</v>
      </c>
      <c r="S50" s="134">
        <f>IF(D50&gt;F50,2,IF(AND(D50&lt;F50,E50=":"),1,0))+IF(G50&gt;I50,2,IF(AND(G50&lt;I50,H50=":"),1,0))+IF(M50&gt;O50,2,IF(AND(M50&lt;O50,N50=":"),1,0))</f>
        <v>5</v>
      </c>
      <c r="T50" s="136">
        <v>2</v>
      </c>
      <c r="V50" s="7">
        <v>5</v>
      </c>
      <c r="W50" s="11" t="str">
        <f>C49</f>
        <v>Gertner Tomáš</v>
      </c>
      <c r="X50" s="17" t="s">
        <v>10</v>
      </c>
      <c r="Y50" s="14" t="str">
        <f>C53</f>
        <v>Hutáková Pavla</v>
      </c>
      <c r="Z50" s="42" t="s">
        <v>155</v>
      </c>
      <c r="AA50" s="39" t="s">
        <v>178</v>
      </c>
      <c r="AB50" s="39" t="s">
        <v>175</v>
      </c>
      <c r="AC50" s="39" t="s">
        <v>169</v>
      </c>
      <c r="AD50" s="46" t="s">
        <v>155</v>
      </c>
      <c r="AE50" s="25">
        <f t="shared" si="8"/>
        <v>3</v>
      </c>
      <c r="AF50" s="26" t="s">
        <v>7</v>
      </c>
      <c r="AG50" s="27">
        <f t="shared" si="9"/>
        <v>2</v>
      </c>
      <c r="AJ50" s="114">
        <f>A48</f>
        <v>15</v>
      </c>
      <c r="AK50" s="114">
        <f>A52</f>
        <v>20</v>
      </c>
    </row>
    <row r="51" spans="1:37" ht="13.8" thickBot="1" x14ac:dyDescent="0.3">
      <c r="A51" s="189"/>
      <c r="B51" s="133"/>
      <c r="C51" s="35" t="str">
        <f>IF(A50&gt;0,IF(VLOOKUP(A50,seznam!$A$2:$C$129,2)&gt;0,VLOOKUP(A50,seznam!$A$2:$C$129,2),"------"),"------")</f>
        <v>Flajšar Petr</v>
      </c>
      <c r="D51" s="123"/>
      <c r="E51" s="123"/>
      <c r="F51" s="125"/>
      <c r="G51" s="121"/>
      <c r="H51" s="123"/>
      <c r="I51" s="125"/>
      <c r="J51" s="129"/>
      <c r="K51" s="130"/>
      <c r="L51" s="131"/>
      <c r="M51" s="121"/>
      <c r="N51" s="123"/>
      <c r="O51" s="139"/>
      <c r="P51" s="141"/>
      <c r="Q51" s="123"/>
      <c r="R51" s="125"/>
      <c r="S51" s="135"/>
      <c r="T51" s="137"/>
      <c r="V51" s="8">
        <v>6</v>
      </c>
      <c r="W51" s="12" t="str">
        <f>C51</f>
        <v>Flajšar Petr</v>
      </c>
      <c r="X51" s="19" t="s">
        <v>10</v>
      </c>
      <c r="Y51" s="15" t="str">
        <f>C47</f>
        <v>Krištof Martin</v>
      </c>
      <c r="Z51" s="43" t="s">
        <v>159</v>
      </c>
      <c r="AA51" s="44" t="s">
        <v>159</v>
      </c>
      <c r="AB51" s="44" t="s">
        <v>153</v>
      </c>
      <c r="AC51" s="44" t="s">
        <v>170</v>
      </c>
      <c r="AD51" s="47"/>
      <c r="AE51" s="28">
        <f t="shared" si="8"/>
        <v>1</v>
      </c>
      <c r="AF51" s="29" t="s">
        <v>7</v>
      </c>
      <c r="AG51" s="30">
        <f t="shared" si="9"/>
        <v>3</v>
      </c>
      <c r="AJ51" s="114">
        <f>A50</f>
        <v>7</v>
      </c>
      <c r="AK51" s="114">
        <f>A46</f>
        <v>5</v>
      </c>
    </row>
    <row r="52" spans="1:37" x14ac:dyDescent="0.25">
      <c r="A52" s="189">
        <v>20</v>
      </c>
      <c r="B52" s="132">
        <v>4</v>
      </c>
      <c r="C52" s="38" t="str">
        <f>IF(A52&gt;0,IF(VLOOKUP(A52,seznam!$A$2:$C$129,3)&gt;0,VLOOKUP(A52,seznam!$A$2:$C$129,3),"------"),"------")</f>
        <v>Klobouky u Brna</v>
      </c>
      <c r="D52" s="122">
        <f>O46</f>
        <v>2</v>
      </c>
      <c r="E52" s="122" t="str">
        <f>N46</f>
        <v>:</v>
      </c>
      <c r="F52" s="124">
        <f>M46</f>
        <v>3</v>
      </c>
      <c r="G52" s="120">
        <f>O48</f>
        <v>2</v>
      </c>
      <c r="H52" s="122" t="str">
        <f>N48</f>
        <v>:</v>
      </c>
      <c r="I52" s="124">
        <f>M48</f>
        <v>3</v>
      </c>
      <c r="J52" s="120">
        <f>O50</f>
        <v>0</v>
      </c>
      <c r="K52" s="122" t="str">
        <f>N50</f>
        <v>:</v>
      </c>
      <c r="L52" s="124">
        <f>M50</f>
        <v>3</v>
      </c>
      <c r="M52" s="126"/>
      <c r="N52" s="127"/>
      <c r="O52" s="148"/>
      <c r="P52" s="140">
        <f>D52+G52+J52</f>
        <v>4</v>
      </c>
      <c r="Q52" s="122" t="s">
        <v>7</v>
      </c>
      <c r="R52" s="124">
        <f>F52+I52+L52</f>
        <v>9</v>
      </c>
      <c r="S52" s="134">
        <f>IF(D52&gt;F52,2,IF(AND(D52&lt;F52,E52=":"),1,0))+IF(G52&gt;I52,2,IF(AND(G52&lt;I52,H52=":"),1,0))+IF(J52&gt;L52,2,IF(AND(J52&lt;L52,K52=":"),1,0))</f>
        <v>3</v>
      </c>
      <c r="T52" s="136">
        <v>4</v>
      </c>
    </row>
    <row r="53" spans="1:37" ht="13.8" thickBot="1" x14ac:dyDescent="0.3">
      <c r="A53" s="190"/>
      <c r="B53" s="145"/>
      <c r="C53" s="36" t="str">
        <f>IF(A52&gt;0,IF(VLOOKUP(A52,seznam!$A$2:$C$129,2)&gt;0,VLOOKUP(A52,seznam!$A$2:$C$129,2),"------"),"------")</f>
        <v>Hutáková Pavla</v>
      </c>
      <c r="D53" s="143"/>
      <c r="E53" s="143"/>
      <c r="F53" s="144"/>
      <c r="G53" s="142"/>
      <c r="H53" s="143"/>
      <c r="I53" s="144"/>
      <c r="J53" s="142"/>
      <c r="K53" s="143"/>
      <c r="L53" s="144"/>
      <c r="M53" s="149"/>
      <c r="N53" s="150"/>
      <c r="O53" s="151"/>
      <c r="P53" s="152"/>
      <c r="Q53" s="143"/>
      <c r="R53" s="144"/>
      <c r="S53" s="146"/>
      <c r="T53" s="147"/>
    </row>
    <row r="54" spans="1:37" ht="13.8" thickBot="1" x14ac:dyDescent="0.3"/>
    <row r="55" spans="1:37" ht="13.8" thickBot="1" x14ac:dyDescent="0.3">
      <c r="A55" s="90" t="s">
        <v>2</v>
      </c>
      <c r="B55" s="162" t="s">
        <v>15</v>
      </c>
      <c r="C55" s="163"/>
      <c r="D55" s="164">
        <v>1</v>
      </c>
      <c r="E55" s="165"/>
      <c r="F55" s="166"/>
      <c r="G55" s="167">
        <v>2</v>
      </c>
      <c r="H55" s="165"/>
      <c r="I55" s="166"/>
      <c r="J55" s="167">
        <v>3</v>
      </c>
      <c r="K55" s="165"/>
      <c r="L55" s="166"/>
      <c r="M55" s="167">
        <v>4</v>
      </c>
      <c r="N55" s="165"/>
      <c r="O55" s="168"/>
      <c r="P55" s="164" t="s">
        <v>4</v>
      </c>
      <c r="Q55" s="169"/>
      <c r="R55" s="170"/>
      <c r="S55" s="5" t="s">
        <v>5</v>
      </c>
      <c r="T55" s="4" t="s">
        <v>6</v>
      </c>
    </row>
    <row r="56" spans="1:37" x14ac:dyDescent="0.25">
      <c r="A56" s="188">
        <v>6</v>
      </c>
      <c r="B56" s="171">
        <v>1</v>
      </c>
      <c r="C56" s="37" t="str">
        <f>IF(A56&gt;0,IF(VLOOKUP(A56,seznam!$A$2:$C$129,3)&gt;0,VLOOKUP(A56,seznam!$A$2:$C$129,3),"------"),"------")</f>
        <v>SKST Hodonín</v>
      </c>
      <c r="D56" s="172"/>
      <c r="E56" s="173"/>
      <c r="F56" s="174"/>
      <c r="G56" s="155">
        <f>AE59</f>
        <v>0</v>
      </c>
      <c r="H56" s="156" t="str">
        <f>AF59</f>
        <v>:</v>
      </c>
      <c r="I56" s="175">
        <f>AG59</f>
        <v>3</v>
      </c>
      <c r="J56" s="155">
        <f>AG61</f>
        <v>0</v>
      </c>
      <c r="K56" s="156" t="str">
        <f>AF61</f>
        <v>:</v>
      </c>
      <c r="L56" s="175">
        <f>AE61</f>
        <v>3</v>
      </c>
      <c r="M56" s="155">
        <v>0</v>
      </c>
      <c r="N56" s="156" t="str">
        <f>AF56</f>
        <v>:</v>
      </c>
      <c r="O56" s="157">
        <v>3</v>
      </c>
      <c r="P56" s="158">
        <f>G56+J56+M56</f>
        <v>0</v>
      </c>
      <c r="Q56" s="156" t="s">
        <v>7</v>
      </c>
      <c r="R56" s="175">
        <f>I56+L56+O56</f>
        <v>9</v>
      </c>
      <c r="S56" s="153">
        <v>0</v>
      </c>
      <c r="T56" s="154">
        <v>4</v>
      </c>
      <c r="V56" s="6">
        <v>1</v>
      </c>
      <c r="W56" s="10" t="str">
        <f>C57</f>
        <v>Orlová Marta</v>
      </c>
      <c r="X56" s="16" t="s">
        <v>10</v>
      </c>
      <c r="Y56" s="13" t="str">
        <f>C63</f>
        <v>Krchňáková Viktorie</v>
      </c>
      <c r="Z56" s="40" t="s">
        <v>158</v>
      </c>
      <c r="AA56" s="41" t="s">
        <v>158</v>
      </c>
      <c r="AB56" s="41" t="s">
        <v>160</v>
      </c>
      <c r="AC56" s="41" t="s">
        <v>152</v>
      </c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1</v>
      </c>
      <c r="AJ56" s="114">
        <f>A56</f>
        <v>6</v>
      </c>
      <c r="AK56" s="114">
        <f>A62</f>
        <v>22</v>
      </c>
    </row>
    <row r="57" spans="1:37" x14ac:dyDescent="0.25">
      <c r="A57" s="189"/>
      <c r="B57" s="133"/>
      <c r="C57" s="89" t="str">
        <f>IF(A56&gt;0,IF(VLOOKUP(A56,seznam!$A$2:$C$129,2)&gt;0,VLOOKUP(A56,seznam!$A$2:$C$129,2),"------"),"------")</f>
        <v>Orlová Marta</v>
      </c>
      <c r="D57" s="130"/>
      <c r="E57" s="130"/>
      <c r="F57" s="131"/>
      <c r="G57" s="121"/>
      <c r="H57" s="123"/>
      <c r="I57" s="125"/>
      <c r="J57" s="121"/>
      <c r="K57" s="123"/>
      <c r="L57" s="125"/>
      <c r="M57" s="121"/>
      <c r="N57" s="123"/>
      <c r="O57" s="139"/>
      <c r="P57" s="141"/>
      <c r="Q57" s="123"/>
      <c r="R57" s="125"/>
      <c r="S57" s="135"/>
      <c r="T57" s="137"/>
      <c r="V57" s="7">
        <v>2</v>
      </c>
      <c r="W57" s="11" t="str">
        <f>C59</f>
        <v>Plíšková Kristýna</v>
      </c>
      <c r="X57" s="17" t="s">
        <v>10</v>
      </c>
      <c r="Y57" s="14" t="str">
        <f>C61</f>
        <v>Kopřivová Eliška</v>
      </c>
      <c r="Z57" s="42" t="s">
        <v>159</v>
      </c>
      <c r="AA57" s="39" t="s">
        <v>170</v>
      </c>
      <c r="AB57" s="39" t="s">
        <v>171</v>
      </c>
      <c r="AC57" s="39"/>
      <c r="AD57" s="46"/>
      <c r="AE57" s="25">
        <f t="shared" si="10"/>
        <v>0</v>
      </c>
      <c r="AF57" s="26" t="s">
        <v>7</v>
      </c>
      <c r="AG57" s="27">
        <f t="shared" si="11"/>
        <v>3</v>
      </c>
      <c r="AJ57" s="114">
        <f>A58</f>
        <v>17</v>
      </c>
      <c r="AK57" s="114">
        <f>A60</f>
        <v>8</v>
      </c>
    </row>
    <row r="58" spans="1:37" x14ac:dyDescent="0.25">
      <c r="A58" s="189">
        <v>17</v>
      </c>
      <c r="B58" s="132">
        <v>2</v>
      </c>
      <c r="C58" s="38" t="str">
        <f>IF(A58&gt;0,IF(VLOOKUP(A58,seznam!$A$2:$C$129,3)&gt;0,VLOOKUP(A58,seznam!$A$2:$C$129,3),"------"),"------")</f>
        <v>MS Brno</v>
      </c>
      <c r="D58" s="122">
        <f>I56</f>
        <v>3</v>
      </c>
      <c r="E58" s="122" t="str">
        <f>H56</f>
        <v>:</v>
      </c>
      <c r="F58" s="124">
        <f>G56</f>
        <v>0</v>
      </c>
      <c r="G58" s="126"/>
      <c r="H58" s="127"/>
      <c r="I58" s="128"/>
      <c r="J58" s="120">
        <f>AE57</f>
        <v>0</v>
      </c>
      <c r="K58" s="122" t="str">
        <f>AF57</f>
        <v>:</v>
      </c>
      <c r="L58" s="124">
        <f>AG57</f>
        <v>3</v>
      </c>
      <c r="M58" s="120">
        <f>AE60</f>
        <v>2</v>
      </c>
      <c r="N58" s="122" t="str">
        <f>AF60</f>
        <v>:</v>
      </c>
      <c r="O58" s="138">
        <f>AG60</f>
        <v>3</v>
      </c>
      <c r="P58" s="140">
        <f>D58+J58+M58</f>
        <v>5</v>
      </c>
      <c r="Q58" s="122" t="s">
        <v>7</v>
      </c>
      <c r="R58" s="124">
        <f>F58+L58+O58</f>
        <v>6</v>
      </c>
      <c r="S58" s="134">
        <f>IF(D58&gt;F58,2,IF(AND(D58&lt;F58,E58=":"),1,0))+IF(J58&gt;L58,2,IF(AND(J58&lt;L58,K58=":"),1,0))+IF(M58&gt;O58,2,IF(AND(M58&lt;O58,N58=":"),1,0))</f>
        <v>4</v>
      </c>
      <c r="T58" s="136">
        <v>3</v>
      </c>
      <c r="V58" s="7">
        <v>3</v>
      </c>
      <c r="W58" s="11" t="str">
        <f>C63</f>
        <v>Krchňáková Viktorie</v>
      </c>
      <c r="X58" s="18" t="s">
        <v>10</v>
      </c>
      <c r="Y58" s="14" t="str">
        <f>C61</f>
        <v>Kopřivová Eliška</v>
      </c>
      <c r="Z58" s="42" t="s">
        <v>160</v>
      </c>
      <c r="AA58" s="39" t="s">
        <v>168</v>
      </c>
      <c r="AB58" s="39" t="s">
        <v>159</v>
      </c>
      <c r="AC58" s="39"/>
      <c r="AD58" s="46"/>
      <c r="AE58" s="25">
        <f t="shared" si="10"/>
        <v>0</v>
      </c>
      <c r="AF58" s="26" t="s">
        <v>7</v>
      </c>
      <c r="AG58" s="27">
        <f t="shared" si="11"/>
        <v>3</v>
      </c>
      <c r="AJ58" s="114">
        <f>A62</f>
        <v>22</v>
      </c>
      <c r="AK58" s="114">
        <f>A60</f>
        <v>8</v>
      </c>
    </row>
    <row r="59" spans="1:37" x14ac:dyDescent="0.25">
      <c r="A59" s="189"/>
      <c r="B59" s="133"/>
      <c r="C59" s="35" t="str">
        <f>IF(A58&gt;0,IF(VLOOKUP(A58,seznam!$A$2:$C$129,2)&gt;0,VLOOKUP(A58,seznam!$A$2:$C$129,2),"------"),"------")</f>
        <v>Plíšková Kristýna</v>
      </c>
      <c r="D59" s="123"/>
      <c r="E59" s="123"/>
      <c r="F59" s="125"/>
      <c r="G59" s="129"/>
      <c r="H59" s="130"/>
      <c r="I59" s="131"/>
      <c r="J59" s="121"/>
      <c r="K59" s="123"/>
      <c r="L59" s="125"/>
      <c r="M59" s="121"/>
      <c r="N59" s="123"/>
      <c r="O59" s="139"/>
      <c r="P59" s="161"/>
      <c r="Q59" s="159"/>
      <c r="R59" s="160"/>
      <c r="S59" s="135"/>
      <c r="T59" s="137"/>
      <c r="V59" s="7">
        <v>4</v>
      </c>
      <c r="W59" s="11" t="str">
        <f>C57</f>
        <v>Orlová Marta</v>
      </c>
      <c r="X59" s="17" t="s">
        <v>10</v>
      </c>
      <c r="Y59" s="14" t="str">
        <f>C59</f>
        <v>Plíšková Kristýna</v>
      </c>
      <c r="Z59" s="42" t="s">
        <v>169</v>
      </c>
      <c r="AA59" s="39" t="s">
        <v>160</v>
      </c>
      <c r="AB59" s="39" t="s">
        <v>177</v>
      </c>
      <c r="AC59" s="39"/>
      <c r="AD59" s="46"/>
      <c r="AE59" s="25">
        <v>0</v>
      </c>
      <c r="AF59" s="26" t="s">
        <v>7</v>
      </c>
      <c r="AG59" s="27">
        <v>3</v>
      </c>
      <c r="AJ59" s="114">
        <f>A56</f>
        <v>6</v>
      </c>
      <c r="AK59" s="114">
        <f>A58</f>
        <v>17</v>
      </c>
    </row>
    <row r="60" spans="1:37" x14ac:dyDescent="0.25">
      <c r="A60" s="189">
        <v>8</v>
      </c>
      <c r="B60" s="132">
        <v>3</v>
      </c>
      <c r="C60" s="38" t="str">
        <f>IF(A60&gt;0,IF(VLOOKUP(A60,seznam!$A$2:$C$129,3)&gt;0,VLOOKUP(A60,seznam!$A$2:$C$129,3),"------"),"------")</f>
        <v>KST FOSFA LVA</v>
      </c>
      <c r="D60" s="122">
        <f>L56</f>
        <v>3</v>
      </c>
      <c r="E60" s="122" t="str">
        <f>K56</f>
        <v>:</v>
      </c>
      <c r="F60" s="124">
        <f>J56</f>
        <v>0</v>
      </c>
      <c r="G60" s="120">
        <f>L58</f>
        <v>3</v>
      </c>
      <c r="H60" s="122" t="str">
        <f>K58</f>
        <v>:</v>
      </c>
      <c r="I60" s="124">
        <f>J58</f>
        <v>0</v>
      </c>
      <c r="J60" s="126"/>
      <c r="K60" s="127"/>
      <c r="L60" s="128"/>
      <c r="M60" s="120">
        <f>AG58</f>
        <v>3</v>
      </c>
      <c r="N60" s="122" t="str">
        <f>AF58</f>
        <v>:</v>
      </c>
      <c r="O60" s="138">
        <f>AE58</f>
        <v>0</v>
      </c>
      <c r="P60" s="140">
        <f>D60+G60+M60</f>
        <v>9</v>
      </c>
      <c r="Q60" s="122" t="s">
        <v>7</v>
      </c>
      <c r="R60" s="124">
        <f>F60+I60+O60</f>
        <v>0</v>
      </c>
      <c r="S60" s="134">
        <f>IF(D60&gt;F60,2,IF(AND(D60&lt;F60,E60=":"),1,0))+IF(G60&gt;I60,2,IF(AND(G60&lt;I60,H60=":"),1,0))+IF(M60&gt;O60,2,IF(AND(M60&lt;O60,N60=":"),1,0))</f>
        <v>6</v>
      </c>
      <c r="T60" s="136">
        <v>1</v>
      </c>
      <c r="V60" s="7">
        <v>5</v>
      </c>
      <c r="W60" s="11" t="str">
        <f>C59</f>
        <v>Plíšková Kristýna</v>
      </c>
      <c r="X60" s="17" t="s">
        <v>10</v>
      </c>
      <c r="Y60" s="14" t="str">
        <f>C63</f>
        <v>Krchňáková Viktorie</v>
      </c>
      <c r="Z60" s="42" t="s">
        <v>170</v>
      </c>
      <c r="AA60" s="39" t="s">
        <v>159</v>
      </c>
      <c r="AB60" s="39" t="s">
        <v>161</v>
      </c>
      <c r="AC60" s="39" t="s">
        <v>157</v>
      </c>
      <c r="AD60" s="46" t="s">
        <v>170</v>
      </c>
      <c r="AE60" s="25">
        <f t="shared" si="10"/>
        <v>2</v>
      </c>
      <c r="AF60" s="26" t="s">
        <v>7</v>
      </c>
      <c r="AG60" s="27">
        <f t="shared" si="11"/>
        <v>3</v>
      </c>
      <c r="AJ60" s="114">
        <f>A58</f>
        <v>17</v>
      </c>
      <c r="AK60" s="114">
        <f>A62</f>
        <v>22</v>
      </c>
    </row>
    <row r="61" spans="1:37" ht="13.8" thickBot="1" x14ac:dyDescent="0.3">
      <c r="A61" s="189"/>
      <c r="B61" s="133"/>
      <c r="C61" s="35" t="str">
        <f>IF(A60&gt;0,IF(VLOOKUP(A60,seznam!$A$2:$C$129,2)&gt;0,VLOOKUP(A60,seznam!$A$2:$C$129,2),"------"),"------")</f>
        <v>Kopřivová Eliška</v>
      </c>
      <c r="D61" s="123"/>
      <c r="E61" s="123"/>
      <c r="F61" s="125"/>
      <c r="G61" s="121"/>
      <c r="H61" s="123"/>
      <c r="I61" s="125"/>
      <c r="J61" s="129"/>
      <c r="K61" s="130"/>
      <c r="L61" s="131"/>
      <c r="M61" s="121"/>
      <c r="N61" s="123"/>
      <c r="O61" s="139"/>
      <c r="P61" s="141"/>
      <c r="Q61" s="123"/>
      <c r="R61" s="125"/>
      <c r="S61" s="135"/>
      <c r="T61" s="137"/>
      <c r="V61" s="8">
        <v>6</v>
      </c>
      <c r="W61" s="12" t="str">
        <f>C61</f>
        <v>Kopřivová Eliška</v>
      </c>
      <c r="X61" s="19" t="s">
        <v>10</v>
      </c>
      <c r="Y61" s="15" t="str">
        <f>C57</f>
        <v>Orlová Marta</v>
      </c>
      <c r="Z61" s="43" t="s">
        <v>177</v>
      </c>
      <c r="AA61" s="44"/>
      <c r="AB61" s="44"/>
      <c r="AC61" s="44"/>
      <c r="AD61" s="47"/>
      <c r="AE61" s="28">
        <v>3</v>
      </c>
      <c r="AF61" s="29" t="s">
        <v>7</v>
      </c>
      <c r="AG61" s="30">
        <f t="shared" si="11"/>
        <v>0</v>
      </c>
      <c r="AJ61" s="114">
        <f>A60</f>
        <v>8</v>
      </c>
      <c r="AK61" s="114">
        <f>A56</f>
        <v>6</v>
      </c>
    </row>
    <row r="62" spans="1:37" x14ac:dyDescent="0.25">
      <c r="A62" s="189">
        <v>22</v>
      </c>
      <c r="B62" s="132">
        <v>4</v>
      </c>
      <c r="C62" s="38" t="str">
        <f>IF(A62&gt;0,IF(VLOOKUP(A62,seznam!$A$2:$C$129,3)&gt;0,VLOOKUP(A62,seznam!$A$2:$C$129,3),"------"),"------")</f>
        <v>KST Blansko</v>
      </c>
      <c r="D62" s="122">
        <f>O56</f>
        <v>3</v>
      </c>
      <c r="E62" s="122" t="str">
        <f>N56</f>
        <v>:</v>
      </c>
      <c r="F62" s="124">
        <f>M56</f>
        <v>0</v>
      </c>
      <c r="G62" s="120">
        <f>O58</f>
        <v>3</v>
      </c>
      <c r="H62" s="122" t="str">
        <f>N58</f>
        <v>:</v>
      </c>
      <c r="I62" s="124">
        <f>M58</f>
        <v>2</v>
      </c>
      <c r="J62" s="120">
        <f>O60</f>
        <v>0</v>
      </c>
      <c r="K62" s="122" t="str">
        <f>N60</f>
        <v>:</v>
      </c>
      <c r="L62" s="124">
        <f>M60</f>
        <v>3</v>
      </c>
      <c r="M62" s="126"/>
      <c r="N62" s="127"/>
      <c r="O62" s="148"/>
      <c r="P62" s="140">
        <f>D62+G62+J62</f>
        <v>6</v>
      </c>
      <c r="Q62" s="122" t="s">
        <v>7</v>
      </c>
      <c r="R62" s="124">
        <f>F62+I62+L62</f>
        <v>5</v>
      </c>
      <c r="S62" s="134">
        <f>IF(D62&gt;F62,2,IF(AND(D62&lt;F62,E62=":"),1,0))+IF(G62&gt;I62,2,IF(AND(G62&lt;I62,H62=":"),1,0))+IF(J62&gt;L62,2,IF(AND(J62&lt;L62,K62=":"),1,0))</f>
        <v>5</v>
      </c>
      <c r="T62" s="136">
        <v>2</v>
      </c>
    </row>
    <row r="63" spans="1:37" ht="13.8" thickBot="1" x14ac:dyDescent="0.3">
      <c r="A63" s="190"/>
      <c r="B63" s="145"/>
      <c r="C63" s="36" t="str">
        <f>IF(A62&gt;0,IF(VLOOKUP(A62,seznam!$A$2:$C$129,2)&gt;0,VLOOKUP(A62,seznam!$A$2:$C$129,2),"------"),"------")</f>
        <v>Krchňáková Viktorie</v>
      </c>
      <c r="D63" s="143"/>
      <c r="E63" s="143"/>
      <c r="F63" s="144"/>
      <c r="G63" s="142"/>
      <c r="H63" s="143"/>
      <c r="I63" s="144"/>
      <c r="J63" s="142"/>
      <c r="K63" s="143"/>
      <c r="L63" s="144"/>
      <c r="M63" s="149"/>
      <c r="N63" s="150"/>
      <c r="O63" s="151"/>
      <c r="P63" s="152"/>
      <c r="Q63" s="143"/>
      <c r="R63" s="144"/>
      <c r="S63" s="146"/>
      <c r="T63" s="147"/>
    </row>
    <row r="64" spans="1:37" ht="13.8" thickBot="1" x14ac:dyDescent="0.3"/>
    <row r="65" spans="1:37" ht="13.8" thickBot="1" x14ac:dyDescent="0.3">
      <c r="A65" s="90" t="s">
        <v>2</v>
      </c>
      <c r="B65" s="162" t="s">
        <v>16</v>
      </c>
      <c r="C65" s="163"/>
      <c r="D65" s="164">
        <v>1</v>
      </c>
      <c r="E65" s="165"/>
      <c r="F65" s="166"/>
      <c r="G65" s="167">
        <v>2</v>
      </c>
      <c r="H65" s="165"/>
      <c r="I65" s="166"/>
      <c r="J65" s="167">
        <v>3</v>
      </c>
      <c r="K65" s="165"/>
      <c r="L65" s="166"/>
      <c r="M65" s="167">
        <v>4</v>
      </c>
      <c r="N65" s="165"/>
      <c r="O65" s="168"/>
      <c r="P65" s="164" t="s">
        <v>4</v>
      </c>
      <c r="Q65" s="169"/>
      <c r="R65" s="170"/>
      <c r="S65" s="5" t="s">
        <v>5</v>
      </c>
      <c r="T65" s="4" t="s">
        <v>6</v>
      </c>
    </row>
    <row r="66" spans="1:37" x14ac:dyDescent="0.25">
      <c r="A66" s="188"/>
      <c r="B66" s="171">
        <v>1</v>
      </c>
      <c r="C66" s="37" t="str">
        <f>IF(A66&gt;0,IF(VLOOKUP(A66,seznam!$A$2:$C$129,3)&gt;0,VLOOKUP(A66,seznam!$A$2:$C$129,3),"------"),"------")</f>
        <v>------</v>
      </c>
      <c r="D66" s="172"/>
      <c r="E66" s="173"/>
      <c r="F66" s="174"/>
      <c r="G66" s="155">
        <f>AE69</f>
        <v>0</v>
      </c>
      <c r="H66" s="156" t="str">
        <f>AF69</f>
        <v>:</v>
      </c>
      <c r="I66" s="175">
        <f>AG69</f>
        <v>0</v>
      </c>
      <c r="J66" s="155">
        <f>AG71</f>
        <v>0</v>
      </c>
      <c r="K66" s="156" t="str">
        <f>AF71</f>
        <v>:</v>
      </c>
      <c r="L66" s="175">
        <f>AE71</f>
        <v>0</v>
      </c>
      <c r="M66" s="155">
        <f>AE66</f>
        <v>0</v>
      </c>
      <c r="N66" s="156" t="str">
        <f>AF66</f>
        <v>:</v>
      </c>
      <c r="O66" s="157">
        <f>AG66</f>
        <v>0</v>
      </c>
      <c r="P66" s="158">
        <f>G66+J66+M66</f>
        <v>0</v>
      </c>
      <c r="Q66" s="156" t="s">
        <v>7</v>
      </c>
      <c r="R66" s="175">
        <f>I66+L66+O66</f>
        <v>0</v>
      </c>
      <c r="S66" s="153">
        <f>IF(G66&gt;I66,2,IF(AND(G66&lt;I66,H66=":"),1,0))+IF(J66&gt;L66,2,IF(AND(J66&lt;L66,K66=":"),1,0))+IF(M66&gt;O66,2,IF(AND(M66&lt;O66,N66=":"),1,0))</f>
        <v>0</v>
      </c>
      <c r="T66" s="154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4">
        <f>A66</f>
        <v>0</v>
      </c>
      <c r="AK66" s="114">
        <f>A72</f>
        <v>0</v>
      </c>
    </row>
    <row r="67" spans="1:37" x14ac:dyDescent="0.25">
      <c r="A67" s="189"/>
      <c r="B67" s="133"/>
      <c r="C67" s="89" t="str">
        <f>IF(A66&gt;0,IF(VLOOKUP(A66,seznam!$A$2:$C$129,2)&gt;0,VLOOKUP(A66,seznam!$A$2:$C$129,2),"------"),"------")</f>
        <v>------</v>
      </c>
      <c r="D67" s="130"/>
      <c r="E67" s="130"/>
      <c r="F67" s="131"/>
      <c r="G67" s="121"/>
      <c r="H67" s="123"/>
      <c r="I67" s="125"/>
      <c r="J67" s="121"/>
      <c r="K67" s="123"/>
      <c r="L67" s="125"/>
      <c r="M67" s="121"/>
      <c r="N67" s="123"/>
      <c r="O67" s="139"/>
      <c r="P67" s="141"/>
      <c r="Q67" s="123"/>
      <c r="R67" s="125"/>
      <c r="S67" s="135"/>
      <c r="T67" s="137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4">
        <f>A68</f>
        <v>0</v>
      </c>
      <c r="AK67" s="114">
        <f>A70</f>
        <v>0</v>
      </c>
    </row>
    <row r="68" spans="1:37" x14ac:dyDescent="0.25">
      <c r="A68" s="189"/>
      <c r="B68" s="132">
        <v>2</v>
      </c>
      <c r="C68" s="38" t="str">
        <f>IF(A68&gt;0,IF(VLOOKUP(A68,seznam!$A$2:$C$129,3)&gt;0,VLOOKUP(A68,seznam!$A$2:$C$129,3),"------"),"------")</f>
        <v>------</v>
      </c>
      <c r="D68" s="122">
        <f>I66</f>
        <v>0</v>
      </c>
      <c r="E68" s="122" t="str">
        <f>H66</f>
        <v>:</v>
      </c>
      <c r="F68" s="124">
        <f>G66</f>
        <v>0</v>
      </c>
      <c r="G68" s="126"/>
      <c r="H68" s="127"/>
      <c r="I68" s="128"/>
      <c r="J68" s="120">
        <f>AE67</f>
        <v>0</v>
      </c>
      <c r="K68" s="122" t="str">
        <f>AF67</f>
        <v>:</v>
      </c>
      <c r="L68" s="124">
        <f>AG67</f>
        <v>0</v>
      </c>
      <c r="M68" s="120">
        <f>AE70</f>
        <v>0</v>
      </c>
      <c r="N68" s="122" t="str">
        <f>AF70</f>
        <v>:</v>
      </c>
      <c r="O68" s="138">
        <f>AG70</f>
        <v>0</v>
      </c>
      <c r="P68" s="140">
        <f>D68+J68+M68</f>
        <v>0</v>
      </c>
      <c r="Q68" s="122" t="s">
        <v>7</v>
      </c>
      <c r="R68" s="124">
        <f>F68+L68+O68</f>
        <v>0</v>
      </c>
      <c r="S68" s="134">
        <f>IF(D68&gt;F68,2,IF(AND(D68&lt;F68,E68=":"),1,0))+IF(J68&gt;L68,2,IF(AND(J68&lt;L68,K68=":"),1,0))+IF(M68&gt;O68,2,IF(AND(M68&lt;O68,N68=":"),1,0))</f>
        <v>0</v>
      </c>
      <c r="T68" s="136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4">
        <f>A72</f>
        <v>0</v>
      </c>
      <c r="AK68" s="114">
        <f>A70</f>
        <v>0</v>
      </c>
    </row>
    <row r="69" spans="1:37" x14ac:dyDescent="0.25">
      <c r="A69" s="189"/>
      <c r="B69" s="133"/>
      <c r="C69" s="35" t="str">
        <f>IF(A68&gt;0,IF(VLOOKUP(A68,seznam!$A$2:$C$129,2)&gt;0,VLOOKUP(A68,seznam!$A$2:$C$129,2),"------"),"------")</f>
        <v>------</v>
      </c>
      <c r="D69" s="123"/>
      <c r="E69" s="123"/>
      <c r="F69" s="125"/>
      <c r="G69" s="129"/>
      <c r="H69" s="130"/>
      <c r="I69" s="131"/>
      <c r="J69" s="121"/>
      <c r="K69" s="123"/>
      <c r="L69" s="125"/>
      <c r="M69" s="121"/>
      <c r="N69" s="123"/>
      <c r="O69" s="139"/>
      <c r="P69" s="161"/>
      <c r="Q69" s="159"/>
      <c r="R69" s="160"/>
      <c r="S69" s="135"/>
      <c r="T69" s="137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4">
        <f>A66</f>
        <v>0</v>
      </c>
      <c r="AK69" s="114">
        <f>A68</f>
        <v>0</v>
      </c>
    </row>
    <row r="70" spans="1:37" x14ac:dyDescent="0.25">
      <c r="A70" s="189"/>
      <c r="B70" s="132">
        <v>3</v>
      </c>
      <c r="C70" s="38" t="str">
        <f>IF(A70&gt;0,IF(VLOOKUP(A70,seznam!$A$2:$C$129,3)&gt;0,VLOOKUP(A70,seznam!$A$2:$C$129,3),"------"),"------")</f>
        <v>------</v>
      </c>
      <c r="D70" s="122">
        <f>L66</f>
        <v>0</v>
      </c>
      <c r="E70" s="122" t="str">
        <f>K66</f>
        <v>:</v>
      </c>
      <c r="F70" s="124">
        <f>J66</f>
        <v>0</v>
      </c>
      <c r="G70" s="120">
        <f>L68</f>
        <v>0</v>
      </c>
      <c r="H70" s="122" t="str">
        <f>K68</f>
        <v>:</v>
      </c>
      <c r="I70" s="124">
        <f>J68</f>
        <v>0</v>
      </c>
      <c r="J70" s="126"/>
      <c r="K70" s="127"/>
      <c r="L70" s="128"/>
      <c r="M70" s="120">
        <f>AG68</f>
        <v>0</v>
      </c>
      <c r="N70" s="122" t="str">
        <f>AF68</f>
        <v>:</v>
      </c>
      <c r="O70" s="138">
        <f>AE68</f>
        <v>0</v>
      </c>
      <c r="P70" s="140">
        <f>D70+G70+M70</f>
        <v>0</v>
      </c>
      <c r="Q70" s="122" t="s">
        <v>7</v>
      </c>
      <c r="R70" s="124">
        <f>F70+I70+O70</f>
        <v>0</v>
      </c>
      <c r="S70" s="134">
        <f>IF(D70&gt;F70,2,IF(AND(D70&lt;F70,E70=":"),1,0))+IF(G70&gt;I70,2,IF(AND(G70&lt;I70,H70=":"),1,0))+IF(M70&gt;O70,2,IF(AND(M70&lt;O70,N70=":"),1,0))</f>
        <v>0</v>
      </c>
      <c r="T70" s="136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4">
        <f>A68</f>
        <v>0</v>
      </c>
      <c r="AK70" s="114">
        <f>A72</f>
        <v>0</v>
      </c>
    </row>
    <row r="71" spans="1:37" ht="13.8" thickBot="1" x14ac:dyDescent="0.3">
      <c r="A71" s="189"/>
      <c r="B71" s="133"/>
      <c r="C71" s="35" t="str">
        <f>IF(A70&gt;0,IF(VLOOKUP(A70,seznam!$A$2:$C$129,2)&gt;0,VLOOKUP(A70,seznam!$A$2:$C$129,2),"------"),"------")</f>
        <v>------</v>
      </c>
      <c r="D71" s="123"/>
      <c r="E71" s="123"/>
      <c r="F71" s="125"/>
      <c r="G71" s="121"/>
      <c r="H71" s="123"/>
      <c r="I71" s="125"/>
      <c r="J71" s="129"/>
      <c r="K71" s="130"/>
      <c r="L71" s="131"/>
      <c r="M71" s="121"/>
      <c r="N71" s="123"/>
      <c r="O71" s="139"/>
      <c r="P71" s="141"/>
      <c r="Q71" s="123"/>
      <c r="R71" s="125"/>
      <c r="S71" s="135"/>
      <c r="T71" s="137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4">
        <f>A70</f>
        <v>0</v>
      </c>
      <c r="AK71" s="114">
        <f>A66</f>
        <v>0</v>
      </c>
    </row>
    <row r="72" spans="1:37" x14ac:dyDescent="0.25">
      <c r="A72" s="189"/>
      <c r="B72" s="132">
        <v>4</v>
      </c>
      <c r="C72" s="38" t="str">
        <f>IF(A72&gt;0,IF(VLOOKUP(A72,seznam!$A$2:$C$129,3)&gt;0,VLOOKUP(A72,seznam!$A$2:$C$129,3),"------"),"------")</f>
        <v>------</v>
      </c>
      <c r="D72" s="122">
        <f>O66</f>
        <v>0</v>
      </c>
      <c r="E72" s="122" t="str">
        <f>N66</f>
        <v>:</v>
      </c>
      <c r="F72" s="124">
        <f>M66</f>
        <v>0</v>
      </c>
      <c r="G72" s="120">
        <f>O68</f>
        <v>0</v>
      </c>
      <c r="H72" s="122" t="str">
        <f>N68</f>
        <v>:</v>
      </c>
      <c r="I72" s="124">
        <f>M68</f>
        <v>0</v>
      </c>
      <c r="J72" s="120">
        <f>O70</f>
        <v>0</v>
      </c>
      <c r="K72" s="122" t="str">
        <f>N70</f>
        <v>:</v>
      </c>
      <c r="L72" s="124">
        <f>M70</f>
        <v>0</v>
      </c>
      <c r="M72" s="126"/>
      <c r="N72" s="127"/>
      <c r="O72" s="148"/>
      <c r="P72" s="140">
        <f>D72+G72+J72</f>
        <v>0</v>
      </c>
      <c r="Q72" s="122" t="s">
        <v>7</v>
      </c>
      <c r="R72" s="124">
        <f>F72+I72+L72</f>
        <v>0</v>
      </c>
      <c r="S72" s="134">
        <f>IF(D72&gt;F72,2,IF(AND(D72&lt;F72,E72=":"),1,0))+IF(G72&gt;I72,2,IF(AND(G72&lt;I72,H72=":"),1,0))+IF(J72&gt;L72,2,IF(AND(J72&lt;L72,K72=":"),1,0))</f>
        <v>0</v>
      </c>
      <c r="T72" s="136"/>
    </row>
    <row r="73" spans="1:37" ht="13.8" thickBot="1" x14ac:dyDescent="0.3">
      <c r="A73" s="190"/>
      <c r="B73" s="145"/>
      <c r="C73" s="36" t="str">
        <f>IF(A72&gt;0,IF(VLOOKUP(A72,seznam!$A$2:$C$129,2)&gt;0,VLOOKUP(A72,seznam!$A$2:$C$129,2),"------"),"------")</f>
        <v>------</v>
      </c>
      <c r="D73" s="143"/>
      <c r="E73" s="143"/>
      <c r="F73" s="144"/>
      <c r="G73" s="142"/>
      <c r="H73" s="143"/>
      <c r="I73" s="144"/>
      <c r="J73" s="142"/>
      <c r="K73" s="143"/>
      <c r="L73" s="144"/>
      <c r="M73" s="149"/>
      <c r="N73" s="150"/>
      <c r="O73" s="151"/>
      <c r="P73" s="152"/>
      <c r="Q73" s="143"/>
      <c r="R73" s="144"/>
      <c r="S73" s="146"/>
      <c r="T73" s="147"/>
    </row>
    <row r="74" spans="1:37" ht="13.8" thickBot="1" x14ac:dyDescent="0.3"/>
    <row r="75" spans="1:37" ht="13.8" thickBot="1" x14ac:dyDescent="0.3">
      <c r="A75" s="90" t="s">
        <v>2</v>
      </c>
      <c r="B75" s="162" t="s">
        <v>17</v>
      </c>
      <c r="C75" s="163"/>
      <c r="D75" s="164">
        <v>1</v>
      </c>
      <c r="E75" s="165"/>
      <c r="F75" s="166"/>
      <c r="G75" s="167">
        <v>2</v>
      </c>
      <c r="H75" s="165"/>
      <c r="I75" s="166"/>
      <c r="J75" s="167">
        <v>3</v>
      </c>
      <c r="K75" s="165"/>
      <c r="L75" s="166"/>
      <c r="M75" s="167">
        <v>4</v>
      </c>
      <c r="N75" s="165"/>
      <c r="O75" s="168"/>
      <c r="P75" s="164" t="s">
        <v>4</v>
      </c>
      <c r="Q75" s="169"/>
      <c r="R75" s="170"/>
      <c r="S75" s="5" t="s">
        <v>5</v>
      </c>
      <c r="T75" s="4" t="s">
        <v>6</v>
      </c>
    </row>
    <row r="76" spans="1:37" x14ac:dyDescent="0.25">
      <c r="A76" s="188"/>
      <c r="B76" s="171">
        <v>1</v>
      </c>
      <c r="C76" s="37" t="str">
        <f>IF(A76&gt;0,IF(VLOOKUP(A76,seznam!$A$2:$C$129,3)&gt;0,VLOOKUP(A76,seznam!$A$2:$C$129,3),"------"),"------")</f>
        <v>------</v>
      </c>
      <c r="D76" s="172"/>
      <c r="E76" s="173"/>
      <c r="F76" s="174"/>
      <c r="G76" s="155">
        <f>AE79</f>
        <v>0</v>
      </c>
      <c r="H76" s="156" t="str">
        <f>AF79</f>
        <v>:</v>
      </c>
      <c r="I76" s="175">
        <f>AG79</f>
        <v>0</v>
      </c>
      <c r="J76" s="155">
        <f>AG81</f>
        <v>0</v>
      </c>
      <c r="K76" s="156" t="str">
        <f>AF81</f>
        <v>:</v>
      </c>
      <c r="L76" s="175">
        <f>AE81</f>
        <v>0</v>
      </c>
      <c r="M76" s="155">
        <f>AE76</f>
        <v>0</v>
      </c>
      <c r="N76" s="156" t="str">
        <f>AF76</f>
        <v>:</v>
      </c>
      <c r="O76" s="157">
        <f>AG76</f>
        <v>0</v>
      </c>
      <c r="P76" s="158">
        <f>G76+J76+M76</f>
        <v>0</v>
      </c>
      <c r="Q76" s="156" t="s">
        <v>7</v>
      </c>
      <c r="R76" s="175">
        <f>I76+L76+O76</f>
        <v>0</v>
      </c>
      <c r="S76" s="153">
        <f>IF(G76&gt;I76,2,IF(AND(G76&lt;I76,H76=":"),1,0))+IF(J76&gt;L76,2,IF(AND(J76&lt;L76,K76=":"),1,0))+IF(M76&gt;O76,2,IF(AND(M76&lt;O76,N76=":"),1,0))</f>
        <v>0</v>
      </c>
      <c r="T76" s="154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4">
        <f>A76</f>
        <v>0</v>
      </c>
      <c r="AK76" s="114">
        <f>A82</f>
        <v>0</v>
      </c>
    </row>
    <row r="77" spans="1:37" x14ac:dyDescent="0.25">
      <c r="A77" s="189"/>
      <c r="B77" s="133"/>
      <c r="C77" s="89" t="str">
        <f>IF(A76&gt;0,IF(VLOOKUP(A76,seznam!$A$2:$C$129,2)&gt;0,VLOOKUP(A76,seznam!$A$2:$C$129,2),"------"),"------")</f>
        <v>------</v>
      </c>
      <c r="D77" s="130"/>
      <c r="E77" s="130"/>
      <c r="F77" s="131"/>
      <c r="G77" s="121"/>
      <c r="H77" s="123"/>
      <c r="I77" s="125"/>
      <c r="J77" s="121"/>
      <c r="K77" s="123"/>
      <c r="L77" s="125"/>
      <c r="M77" s="121"/>
      <c r="N77" s="123"/>
      <c r="O77" s="139"/>
      <c r="P77" s="141"/>
      <c r="Q77" s="123"/>
      <c r="R77" s="125"/>
      <c r="S77" s="135"/>
      <c r="T77" s="137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4">
        <f>A78</f>
        <v>0</v>
      </c>
      <c r="AK77" s="114">
        <f>A80</f>
        <v>0</v>
      </c>
    </row>
    <row r="78" spans="1:37" x14ac:dyDescent="0.25">
      <c r="A78" s="189"/>
      <c r="B78" s="132">
        <v>2</v>
      </c>
      <c r="C78" s="38" t="str">
        <f>IF(A78&gt;0,IF(VLOOKUP(A78,seznam!$A$2:$C$129,3)&gt;0,VLOOKUP(A78,seznam!$A$2:$C$129,3),"------"),"------")</f>
        <v>------</v>
      </c>
      <c r="D78" s="122">
        <f>I76</f>
        <v>0</v>
      </c>
      <c r="E78" s="122" t="str">
        <f>H76</f>
        <v>:</v>
      </c>
      <c r="F78" s="124">
        <f>G76</f>
        <v>0</v>
      </c>
      <c r="G78" s="126"/>
      <c r="H78" s="127"/>
      <c r="I78" s="128"/>
      <c r="J78" s="120">
        <f>AE77</f>
        <v>0</v>
      </c>
      <c r="K78" s="122" t="str">
        <f>AF77</f>
        <v>:</v>
      </c>
      <c r="L78" s="124">
        <f>AG77</f>
        <v>0</v>
      </c>
      <c r="M78" s="120">
        <f>AE80</f>
        <v>0</v>
      </c>
      <c r="N78" s="122" t="str">
        <f>AF80</f>
        <v>:</v>
      </c>
      <c r="O78" s="138">
        <f>AG80</f>
        <v>0</v>
      </c>
      <c r="P78" s="140">
        <f>D78+J78+M78</f>
        <v>0</v>
      </c>
      <c r="Q78" s="122" t="s">
        <v>7</v>
      </c>
      <c r="R78" s="124">
        <f>F78+L78+O78</f>
        <v>0</v>
      </c>
      <c r="S78" s="134">
        <f>IF(D78&gt;F78,2,IF(AND(D78&lt;F78,E78=":"),1,0))+IF(J78&gt;L78,2,IF(AND(J78&lt;L78,K78=":"),1,0))+IF(M78&gt;O78,2,IF(AND(M78&lt;O78,N78=":"),1,0))</f>
        <v>0</v>
      </c>
      <c r="T78" s="136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4">
        <f>A82</f>
        <v>0</v>
      </c>
      <c r="AK78" s="114">
        <f>A80</f>
        <v>0</v>
      </c>
    </row>
    <row r="79" spans="1:37" x14ac:dyDescent="0.25">
      <c r="A79" s="189"/>
      <c r="B79" s="133"/>
      <c r="C79" s="35" t="str">
        <f>IF(A78&gt;0,IF(VLOOKUP(A78,seznam!$A$2:$C$129,2)&gt;0,VLOOKUP(A78,seznam!$A$2:$C$129,2),"------"),"------")</f>
        <v>------</v>
      </c>
      <c r="D79" s="123"/>
      <c r="E79" s="123"/>
      <c r="F79" s="125"/>
      <c r="G79" s="129"/>
      <c r="H79" s="130"/>
      <c r="I79" s="131"/>
      <c r="J79" s="121"/>
      <c r="K79" s="123"/>
      <c r="L79" s="125"/>
      <c r="M79" s="121"/>
      <c r="N79" s="123"/>
      <c r="O79" s="139"/>
      <c r="P79" s="161"/>
      <c r="Q79" s="159"/>
      <c r="R79" s="160"/>
      <c r="S79" s="135"/>
      <c r="T79" s="137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4">
        <f>A76</f>
        <v>0</v>
      </c>
      <c r="AK79" s="114">
        <f>A78</f>
        <v>0</v>
      </c>
    </row>
    <row r="80" spans="1:37" x14ac:dyDescent="0.25">
      <c r="A80" s="189"/>
      <c r="B80" s="132">
        <v>3</v>
      </c>
      <c r="C80" s="38" t="str">
        <f>IF(A80&gt;0,IF(VLOOKUP(A80,seznam!$A$2:$C$129,3)&gt;0,VLOOKUP(A80,seznam!$A$2:$C$129,3),"------"),"------")</f>
        <v>------</v>
      </c>
      <c r="D80" s="122">
        <f>L76</f>
        <v>0</v>
      </c>
      <c r="E80" s="122" t="str">
        <f>K76</f>
        <v>:</v>
      </c>
      <c r="F80" s="124">
        <f>J76</f>
        <v>0</v>
      </c>
      <c r="G80" s="120">
        <f>L78</f>
        <v>0</v>
      </c>
      <c r="H80" s="122" t="str">
        <f>K78</f>
        <v>:</v>
      </c>
      <c r="I80" s="124">
        <f>J78</f>
        <v>0</v>
      </c>
      <c r="J80" s="126"/>
      <c r="K80" s="127"/>
      <c r="L80" s="128"/>
      <c r="M80" s="120">
        <f>AG78</f>
        <v>0</v>
      </c>
      <c r="N80" s="122" t="str">
        <f>AF78</f>
        <v>:</v>
      </c>
      <c r="O80" s="138">
        <f>AE78</f>
        <v>0</v>
      </c>
      <c r="P80" s="140">
        <f>D80+G80+M80</f>
        <v>0</v>
      </c>
      <c r="Q80" s="122" t="s">
        <v>7</v>
      </c>
      <c r="R80" s="124">
        <f>F80+I80+O80</f>
        <v>0</v>
      </c>
      <c r="S80" s="134">
        <f>IF(D80&gt;F80,2,IF(AND(D80&lt;F80,E80=":"),1,0))+IF(G80&gt;I80,2,IF(AND(G80&lt;I80,H80=":"),1,0))+IF(M80&gt;O80,2,IF(AND(M80&lt;O80,N80=":"),1,0))</f>
        <v>0</v>
      </c>
      <c r="T80" s="136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4">
        <f>A78</f>
        <v>0</v>
      </c>
      <c r="AK80" s="114">
        <f>A82</f>
        <v>0</v>
      </c>
    </row>
    <row r="81" spans="1:73" ht="13.8" thickBot="1" x14ac:dyDescent="0.3">
      <c r="A81" s="189"/>
      <c r="B81" s="133"/>
      <c r="C81" s="35" t="str">
        <f>IF(A80&gt;0,IF(VLOOKUP(A80,seznam!$A$2:$C$129,2)&gt;0,VLOOKUP(A80,seznam!$A$2:$C$129,2),"------"),"------")</f>
        <v>------</v>
      </c>
      <c r="D81" s="123"/>
      <c r="E81" s="123"/>
      <c r="F81" s="125"/>
      <c r="G81" s="121"/>
      <c r="H81" s="123"/>
      <c r="I81" s="125"/>
      <c r="J81" s="129"/>
      <c r="K81" s="130"/>
      <c r="L81" s="131"/>
      <c r="M81" s="121"/>
      <c r="N81" s="123"/>
      <c r="O81" s="139"/>
      <c r="P81" s="141"/>
      <c r="Q81" s="123"/>
      <c r="R81" s="125"/>
      <c r="S81" s="135"/>
      <c r="T81" s="137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4">
        <f>A80</f>
        <v>0</v>
      </c>
      <c r="AK81" s="114">
        <f>A76</f>
        <v>0</v>
      </c>
    </row>
    <row r="82" spans="1:73" x14ac:dyDescent="0.25">
      <c r="A82" s="189"/>
      <c r="B82" s="132">
        <v>4</v>
      </c>
      <c r="C82" s="38" t="str">
        <f>IF(A82&gt;0,IF(VLOOKUP(A82,seznam!$A$2:$C$129,3)&gt;0,VLOOKUP(A82,seznam!$A$2:$C$129,3),"------"),"------")</f>
        <v>------</v>
      </c>
      <c r="D82" s="122">
        <f>O76</f>
        <v>0</v>
      </c>
      <c r="E82" s="122" t="str">
        <f>N76</f>
        <v>:</v>
      </c>
      <c r="F82" s="124">
        <f>M76</f>
        <v>0</v>
      </c>
      <c r="G82" s="120">
        <f>O78</f>
        <v>0</v>
      </c>
      <c r="H82" s="122" t="str">
        <f>N78</f>
        <v>:</v>
      </c>
      <c r="I82" s="124">
        <f>M78</f>
        <v>0</v>
      </c>
      <c r="J82" s="120">
        <f>O80</f>
        <v>0</v>
      </c>
      <c r="K82" s="122" t="str">
        <f>N80</f>
        <v>:</v>
      </c>
      <c r="L82" s="124">
        <f>M80</f>
        <v>0</v>
      </c>
      <c r="M82" s="126"/>
      <c r="N82" s="127"/>
      <c r="O82" s="148"/>
      <c r="P82" s="140">
        <f>D82+G82+J82</f>
        <v>0</v>
      </c>
      <c r="Q82" s="122" t="s">
        <v>7</v>
      </c>
      <c r="R82" s="124">
        <f>F82+I82+L82</f>
        <v>0</v>
      </c>
      <c r="S82" s="134">
        <f>IF(D82&gt;F82,2,IF(AND(D82&lt;F82,E82=":"),1,0))+IF(G82&gt;I82,2,IF(AND(G82&lt;I82,H82=":"),1,0))+IF(J82&gt;L82,2,IF(AND(J82&lt;L82,K82=":"),1,0))</f>
        <v>0</v>
      </c>
      <c r="T82" s="136"/>
    </row>
    <row r="83" spans="1:73" ht="13.8" thickBot="1" x14ac:dyDescent="0.3">
      <c r="A83" s="190"/>
      <c r="B83" s="145"/>
      <c r="C83" s="36" t="str">
        <f>IF(A82&gt;0,IF(VLOOKUP(A82,seznam!$A$2:$C$129,2)&gt;0,VLOOKUP(A82,seznam!$A$2:$C$129,2),"------"),"------")</f>
        <v>------</v>
      </c>
      <c r="D83" s="143"/>
      <c r="E83" s="143"/>
      <c r="F83" s="144"/>
      <c r="G83" s="142"/>
      <c r="H83" s="143"/>
      <c r="I83" s="144"/>
      <c r="J83" s="142"/>
      <c r="K83" s="143"/>
      <c r="L83" s="144"/>
      <c r="M83" s="149"/>
      <c r="N83" s="150"/>
      <c r="O83" s="151"/>
      <c r="P83" s="152"/>
      <c r="Q83" s="143"/>
      <c r="R83" s="144"/>
      <c r="S83" s="146"/>
      <c r="T83" s="147"/>
    </row>
    <row r="85" spans="1:73" ht="39.9" customHeight="1" x14ac:dyDescent="0.25">
      <c r="B85" s="176" t="s">
        <v>75</v>
      </c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P85" s="176" t="s">
        <v>71</v>
      </c>
      <c r="AQ85" s="177"/>
      <c r="AR85" s="177"/>
      <c r="AS85" s="177"/>
      <c r="AT85" s="177"/>
      <c r="AU85" s="177"/>
      <c r="AV85" s="177"/>
      <c r="AW85" s="177"/>
      <c r="AX85" s="177"/>
      <c r="AY85" s="177"/>
      <c r="AZ85" s="177"/>
      <c r="BA85" s="177"/>
      <c r="BB85" s="177"/>
      <c r="BC85" s="177"/>
      <c r="BD85" s="177"/>
      <c r="BE85" s="177"/>
      <c r="BF85" s="177"/>
      <c r="BG85" s="177"/>
      <c r="BH85" s="177"/>
      <c r="BI85" s="177"/>
      <c r="BJ85" s="177"/>
      <c r="BK85" s="177"/>
      <c r="BL85" s="177"/>
      <c r="BM85" s="177"/>
      <c r="BN85" s="177"/>
      <c r="BO85" s="177"/>
      <c r="BP85" s="177"/>
      <c r="BQ85" s="177"/>
      <c r="BR85" s="177"/>
      <c r="BS85" s="177"/>
      <c r="BT85" s="177"/>
      <c r="BU85" s="177"/>
    </row>
    <row r="86" spans="1:73" ht="13.8" thickBot="1" x14ac:dyDescent="0.3"/>
    <row r="87" spans="1:73" ht="13.8" thickBot="1" x14ac:dyDescent="0.3">
      <c r="A87" s="90" t="s">
        <v>2</v>
      </c>
      <c r="B87" s="162" t="s">
        <v>18</v>
      </c>
      <c r="C87" s="163"/>
      <c r="D87" s="164">
        <v>1</v>
      </c>
      <c r="E87" s="165"/>
      <c r="F87" s="166"/>
      <c r="G87" s="167">
        <v>2</v>
      </c>
      <c r="H87" s="165"/>
      <c r="I87" s="166"/>
      <c r="J87" s="167">
        <v>3</v>
      </c>
      <c r="K87" s="165"/>
      <c r="L87" s="166"/>
      <c r="M87" s="167">
        <v>4</v>
      </c>
      <c r="N87" s="165"/>
      <c r="O87" s="168"/>
      <c r="P87" s="164" t="s">
        <v>4</v>
      </c>
      <c r="Q87" s="169"/>
      <c r="R87" s="170"/>
      <c r="S87" s="5" t="s">
        <v>5</v>
      </c>
      <c r="T87" s="4" t="s">
        <v>6</v>
      </c>
    </row>
    <row r="88" spans="1:73" x14ac:dyDescent="0.25">
      <c r="A88" s="188">
        <v>25</v>
      </c>
      <c r="B88" s="171">
        <v>1</v>
      </c>
      <c r="C88" s="37" t="str">
        <f>IF(A88&gt;0,IF(VLOOKUP(A88,seznam!$A$2:$C$129,3)&gt;0,VLOOKUP(A88,seznam!$A$2:$C$129,3),"------"),"------")</f>
        <v>MS Brno</v>
      </c>
      <c r="D88" s="172"/>
      <c r="E88" s="173"/>
      <c r="F88" s="174"/>
      <c r="G88" s="155">
        <f>AE91</f>
        <v>3</v>
      </c>
      <c r="H88" s="156" t="str">
        <f>AF91</f>
        <v>:</v>
      </c>
      <c r="I88" s="175">
        <f>AG91</f>
        <v>0</v>
      </c>
      <c r="J88" s="155">
        <f>AG93</f>
        <v>3</v>
      </c>
      <c r="K88" s="156" t="str">
        <f>AF93</f>
        <v>:</v>
      </c>
      <c r="L88" s="175">
        <f>AE93</f>
        <v>0</v>
      </c>
      <c r="M88" s="155">
        <f>AE88</f>
        <v>0</v>
      </c>
      <c r="N88" s="156" t="str">
        <f>AF88</f>
        <v>:</v>
      </c>
      <c r="O88" s="157">
        <f>AG88</f>
        <v>0</v>
      </c>
      <c r="P88" s="158">
        <f>G88+J88+M88</f>
        <v>6</v>
      </c>
      <c r="Q88" s="156" t="s">
        <v>7</v>
      </c>
      <c r="R88" s="175">
        <f>I88+L88+O88</f>
        <v>0</v>
      </c>
      <c r="S88" s="153">
        <f>IF(G88&gt;I88,2,IF(AND(G88&lt;I88,H88=":"),1,0))+IF(J88&gt;L88,2,IF(AND(J88&lt;L88,K88=":"),1,0))+IF(M88&gt;O88,2,IF(AND(M88&lt;O88,N88=":"),1,0))</f>
        <v>4</v>
      </c>
      <c r="T88" s="154">
        <v>1</v>
      </c>
      <c r="V88" s="6">
        <v>1</v>
      </c>
      <c r="W88" s="10" t="str">
        <f>C89</f>
        <v>Bednář Antonín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4">
        <f>A88</f>
        <v>25</v>
      </c>
      <c r="AK88" s="114">
        <f>A94</f>
        <v>0</v>
      </c>
    </row>
    <row r="89" spans="1:73" x14ac:dyDescent="0.25">
      <c r="A89" s="189"/>
      <c r="B89" s="133"/>
      <c r="C89" s="89" t="str">
        <f>IF(A88&gt;0,IF(VLOOKUP(A88,seznam!$A$2:$C$129,2)&gt;0,VLOOKUP(A88,seznam!$A$2:$C$129,2),"------"),"------")</f>
        <v>Bednář Antonín</v>
      </c>
      <c r="D89" s="130"/>
      <c r="E89" s="130"/>
      <c r="F89" s="131"/>
      <c r="G89" s="121"/>
      <c r="H89" s="123"/>
      <c r="I89" s="125"/>
      <c r="J89" s="121"/>
      <c r="K89" s="123"/>
      <c r="L89" s="125"/>
      <c r="M89" s="121"/>
      <c r="N89" s="123"/>
      <c r="O89" s="139"/>
      <c r="P89" s="141"/>
      <c r="Q89" s="123"/>
      <c r="R89" s="125"/>
      <c r="S89" s="135"/>
      <c r="T89" s="137"/>
      <c r="V89" s="7">
        <v>2</v>
      </c>
      <c r="W89" s="11" t="str">
        <f>C91</f>
        <v>Kopanický Aleš</v>
      </c>
      <c r="X89" s="17" t="s">
        <v>10</v>
      </c>
      <c r="Y89" s="14" t="str">
        <f>C93</f>
        <v>Kocman Šimon</v>
      </c>
      <c r="Z89" s="42" t="s">
        <v>159</v>
      </c>
      <c r="AA89" s="39" t="s">
        <v>159</v>
      </c>
      <c r="AB89" s="39" t="s">
        <v>159</v>
      </c>
      <c r="AC89" s="39"/>
      <c r="AD89" s="46"/>
      <c r="AE89" s="25">
        <f t="shared" si="16"/>
        <v>0</v>
      </c>
      <c r="AF89" s="26" t="s">
        <v>7</v>
      </c>
      <c r="AG89" s="27">
        <f t="shared" si="17"/>
        <v>3</v>
      </c>
      <c r="AJ89" s="114">
        <f>A90</f>
        <v>44</v>
      </c>
      <c r="AK89" s="114">
        <f>A92</f>
        <v>37</v>
      </c>
    </row>
    <row r="90" spans="1:73" x14ac:dyDescent="0.25">
      <c r="A90" s="189">
        <v>44</v>
      </c>
      <c r="B90" s="132">
        <v>2</v>
      </c>
      <c r="C90" s="38" t="str">
        <f>IF(A90&gt;0,IF(VLOOKUP(A90,seznam!$A$2:$C$129,3)&gt;0,VLOOKUP(A90,seznam!$A$2:$C$129,3),"------"),"------")</f>
        <v>KST Blansko</v>
      </c>
      <c r="D90" s="122">
        <f>I88</f>
        <v>0</v>
      </c>
      <c r="E90" s="122" t="str">
        <f>H88</f>
        <v>:</v>
      </c>
      <c r="F90" s="124">
        <f>G88</f>
        <v>3</v>
      </c>
      <c r="G90" s="126"/>
      <c r="H90" s="127"/>
      <c r="I90" s="128"/>
      <c r="J90" s="120">
        <f>AE89</f>
        <v>0</v>
      </c>
      <c r="K90" s="122" t="str">
        <f>AF89</f>
        <v>:</v>
      </c>
      <c r="L90" s="124">
        <f>AG89</f>
        <v>3</v>
      </c>
      <c r="M90" s="120">
        <f>AE92</f>
        <v>0</v>
      </c>
      <c r="N90" s="122" t="str">
        <f>AF92</f>
        <v>:</v>
      </c>
      <c r="O90" s="138">
        <f>AG92</f>
        <v>0</v>
      </c>
      <c r="P90" s="140">
        <f>D90+J90+M90</f>
        <v>0</v>
      </c>
      <c r="Q90" s="122" t="s">
        <v>7</v>
      </c>
      <c r="R90" s="124">
        <f>F90+L90+O90</f>
        <v>6</v>
      </c>
      <c r="S90" s="134">
        <f>IF(D90&gt;F90,2,IF(AND(D90&lt;F90,E90=":"),1,0))+IF(J90&gt;L90,2,IF(AND(J90&lt;L90,K90=":"),1,0))+IF(M90&gt;O90,2,IF(AND(M90&lt;O90,N90=":"),1,0))</f>
        <v>2</v>
      </c>
      <c r="T90" s="136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Kocman Šimon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4">
        <f>A94</f>
        <v>0</v>
      </c>
      <c r="AK90" s="114">
        <f>A92</f>
        <v>37</v>
      </c>
    </row>
    <row r="91" spans="1:73" x14ac:dyDescent="0.25">
      <c r="A91" s="189"/>
      <c r="B91" s="133"/>
      <c r="C91" s="35" t="str">
        <f>IF(A90&gt;0,IF(VLOOKUP(A90,seznam!$A$2:$C$129,2)&gt;0,VLOOKUP(A90,seznam!$A$2:$C$129,2),"------"),"------")</f>
        <v>Kopanický Aleš</v>
      </c>
      <c r="D91" s="123"/>
      <c r="E91" s="123"/>
      <c r="F91" s="125"/>
      <c r="G91" s="129"/>
      <c r="H91" s="130"/>
      <c r="I91" s="131"/>
      <c r="J91" s="121"/>
      <c r="K91" s="123"/>
      <c r="L91" s="125"/>
      <c r="M91" s="121"/>
      <c r="N91" s="123"/>
      <c r="O91" s="139"/>
      <c r="P91" s="161"/>
      <c r="Q91" s="159"/>
      <c r="R91" s="160"/>
      <c r="S91" s="135"/>
      <c r="T91" s="137"/>
      <c r="V91" s="7">
        <v>4</v>
      </c>
      <c r="W91" s="11" t="str">
        <f>C89</f>
        <v>Bednář Antonín</v>
      </c>
      <c r="X91" s="17" t="s">
        <v>10</v>
      </c>
      <c r="Y91" s="14" t="str">
        <f>C91</f>
        <v>Kopanický Aleš</v>
      </c>
      <c r="Z91" s="42" t="s">
        <v>157</v>
      </c>
      <c r="AA91" s="39" t="s">
        <v>157</v>
      </c>
      <c r="AB91" s="39" t="s">
        <v>169</v>
      </c>
      <c r="AC91" s="39"/>
      <c r="AD91" s="46"/>
      <c r="AE91" s="25">
        <f t="shared" si="16"/>
        <v>3</v>
      </c>
      <c r="AF91" s="26" t="s">
        <v>7</v>
      </c>
      <c r="AG91" s="27">
        <f t="shared" si="17"/>
        <v>0</v>
      </c>
      <c r="AJ91" s="114">
        <f>A88</f>
        <v>25</v>
      </c>
      <c r="AK91" s="114">
        <f>A90</f>
        <v>44</v>
      </c>
    </row>
    <row r="92" spans="1:73" x14ac:dyDescent="0.25">
      <c r="A92" s="189">
        <v>37</v>
      </c>
      <c r="B92" s="132">
        <v>3</v>
      </c>
      <c r="C92" s="38" t="str">
        <f>IF(A92&gt;0,IF(VLOOKUP(A92,seznam!$A$2:$C$129,3)&gt;0,VLOOKUP(A92,seznam!$A$2:$C$129,3),"------"),"------")</f>
        <v>Klobouky u Brna</v>
      </c>
      <c r="D92" s="122">
        <f>L88</f>
        <v>0</v>
      </c>
      <c r="E92" s="122" t="str">
        <f>K88</f>
        <v>:</v>
      </c>
      <c r="F92" s="124">
        <f>J88</f>
        <v>3</v>
      </c>
      <c r="G92" s="120">
        <f>L90</f>
        <v>3</v>
      </c>
      <c r="H92" s="122" t="str">
        <f>K90</f>
        <v>:</v>
      </c>
      <c r="I92" s="124">
        <f>J90</f>
        <v>0</v>
      </c>
      <c r="J92" s="126"/>
      <c r="K92" s="127"/>
      <c r="L92" s="128"/>
      <c r="M92" s="120">
        <f>AG90</f>
        <v>0</v>
      </c>
      <c r="N92" s="122" t="str">
        <f>AF90</f>
        <v>:</v>
      </c>
      <c r="O92" s="138">
        <f>AE90</f>
        <v>0</v>
      </c>
      <c r="P92" s="140">
        <f>D92+G92+M92</f>
        <v>3</v>
      </c>
      <c r="Q92" s="122" t="s">
        <v>7</v>
      </c>
      <c r="R92" s="124">
        <f>F92+I92+O92</f>
        <v>3</v>
      </c>
      <c r="S92" s="134">
        <f>IF(D92&gt;F92,2,IF(AND(D92&lt;F92,E92=":"),1,0))+IF(G92&gt;I92,2,IF(AND(G92&lt;I92,H92=":"),1,0))+IF(M92&gt;O92,2,IF(AND(M92&lt;O92,N92=":"),1,0))</f>
        <v>3</v>
      </c>
      <c r="T92" s="136">
        <v>2</v>
      </c>
      <c r="V92" s="7">
        <v>5</v>
      </c>
      <c r="W92" s="11" t="str">
        <f>C91</f>
        <v>Kopanický Aleš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4">
        <f>A90</f>
        <v>44</v>
      </c>
      <c r="AK92" s="114">
        <f>A94</f>
        <v>0</v>
      </c>
    </row>
    <row r="93" spans="1:73" ht="13.8" thickBot="1" x14ac:dyDescent="0.3">
      <c r="A93" s="189"/>
      <c r="B93" s="133"/>
      <c r="C93" s="35" t="str">
        <f>IF(A92&gt;0,IF(VLOOKUP(A92,seznam!$A$2:$C$129,2)&gt;0,VLOOKUP(A92,seznam!$A$2:$C$129,2),"------"),"------")</f>
        <v>Kocman Šimon</v>
      </c>
      <c r="D93" s="123"/>
      <c r="E93" s="123"/>
      <c r="F93" s="125"/>
      <c r="G93" s="121"/>
      <c r="H93" s="123"/>
      <c r="I93" s="125"/>
      <c r="J93" s="129"/>
      <c r="K93" s="130"/>
      <c r="L93" s="131"/>
      <c r="M93" s="121"/>
      <c r="N93" s="123"/>
      <c r="O93" s="139"/>
      <c r="P93" s="141"/>
      <c r="Q93" s="123"/>
      <c r="R93" s="125"/>
      <c r="S93" s="135"/>
      <c r="T93" s="137"/>
      <c r="V93" s="8">
        <v>6</v>
      </c>
      <c r="W93" s="12" t="str">
        <f>C93</f>
        <v>Kocman Šimon</v>
      </c>
      <c r="X93" s="19" t="s">
        <v>10</v>
      </c>
      <c r="Y93" s="15" t="str">
        <f>C89</f>
        <v>Bednář Antonín</v>
      </c>
      <c r="Z93" s="43" t="s">
        <v>159</v>
      </c>
      <c r="AA93" s="44" t="s">
        <v>172</v>
      </c>
      <c r="AB93" s="44" t="s">
        <v>170</v>
      </c>
      <c r="AC93" s="44"/>
      <c r="AD93" s="47"/>
      <c r="AE93" s="28">
        <f t="shared" si="16"/>
        <v>0</v>
      </c>
      <c r="AF93" s="29" t="s">
        <v>7</v>
      </c>
      <c r="AG93" s="30">
        <f t="shared" si="17"/>
        <v>3</v>
      </c>
      <c r="AJ93" s="114">
        <f>A92</f>
        <v>37</v>
      </c>
      <c r="AK93" s="114">
        <f>A88</f>
        <v>25</v>
      </c>
    </row>
    <row r="94" spans="1:73" x14ac:dyDescent="0.25">
      <c r="A94" s="189"/>
      <c r="B94" s="132">
        <v>4</v>
      </c>
      <c r="C94" s="38" t="str">
        <f>IF(A94&gt;0,IF(VLOOKUP(A94,seznam!$A$2:$C$129,3)&gt;0,VLOOKUP(A94,seznam!$A$2:$C$129,3),"------"),"------")</f>
        <v>------</v>
      </c>
      <c r="D94" s="122">
        <f>O88</f>
        <v>0</v>
      </c>
      <c r="E94" s="122" t="str">
        <f>N88</f>
        <v>:</v>
      </c>
      <c r="F94" s="124">
        <f>M88</f>
        <v>0</v>
      </c>
      <c r="G94" s="120">
        <f>O90</f>
        <v>0</v>
      </c>
      <c r="H94" s="122" t="str">
        <f>N90</f>
        <v>:</v>
      </c>
      <c r="I94" s="124">
        <f>M90</f>
        <v>0</v>
      </c>
      <c r="J94" s="120">
        <f>O92</f>
        <v>0</v>
      </c>
      <c r="K94" s="122" t="str">
        <f>N92</f>
        <v>:</v>
      </c>
      <c r="L94" s="124">
        <f>M92</f>
        <v>0</v>
      </c>
      <c r="M94" s="126"/>
      <c r="N94" s="127"/>
      <c r="O94" s="148"/>
      <c r="P94" s="140">
        <f>D94+G94+J94</f>
        <v>0</v>
      </c>
      <c r="Q94" s="122" t="s">
        <v>7</v>
      </c>
      <c r="R94" s="124">
        <f>F94+I94+L94</f>
        <v>0</v>
      </c>
      <c r="S94" s="134">
        <f>IF(D94&gt;F94,2,IF(AND(D94&lt;F94,E94=":"),1,0))+IF(G94&gt;I94,2,IF(AND(G94&lt;I94,H94=":"),1,0))+IF(J94&gt;L94,2,IF(AND(J94&lt;L94,K94=":"),1,0))</f>
        <v>0</v>
      </c>
      <c r="T94" s="136"/>
    </row>
    <row r="95" spans="1:73" ht="13.8" thickBot="1" x14ac:dyDescent="0.3">
      <c r="A95" s="190"/>
      <c r="B95" s="145"/>
      <c r="C95" s="36" t="str">
        <f>IF(A94&gt;0,IF(VLOOKUP(A94,seznam!$A$2:$C$129,2)&gt;0,VLOOKUP(A94,seznam!$A$2:$C$129,2),"------"),"------")</f>
        <v>------</v>
      </c>
      <c r="D95" s="143"/>
      <c r="E95" s="143"/>
      <c r="F95" s="144"/>
      <c r="G95" s="142"/>
      <c r="H95" s="143"/>
      <c r="I95" s="144"/>
      <c r="J95" s="142"/>
      <c r="K95" s="143"/>
      <c r="L95" s="144"/>
      <c r="M95" s="149"/>
      <c r="N95" s="150"/>
      <c r="O95" s="151"/>
      <c r="P95" s="152"/>
      <c r="Q95" s="143"/>
      <c r="R95" s="144"/>
      <c r="S95" s="146"/>
      <c r="T95" s="147"/>
    </row>
    <row r="96" spans="1:73" ht="13.8" thickBot="1" x14ac:dyDescent="0.3"/>
    <row r="97" spans="1:37" ht="13.8" thickBot="1" x14ac:dyDescent="0.3">
      <c r="A97" s="90" t="s">
        <v>2</v>
      </c>
      <c r="B97" s="162" t="s">
        <v>19</v>
      </c>
      <c r="C97" s="163"/>
      <c r="D97" s="164">
        <v>1</v>
      </c>
      <c r="E97" s="165"/>
      <c r="F97" s="166"/>
      <c r="G97" s="167">
        <v>2</v>
      </c>
      <c r="H97" s="165"/>
      <c r="I97" s="166"/>
      <c r="J97" s="167">
        <v>3</v>
      </c>
      <c r="K97" s="165"/>
      <c r="L97" s="166"/>
      <c r="M97" s="167">
        <v>4</v>
      </c>
      <c r="N97" s="165"/>
      <c r="O97" s="168"/>
      <c r="P97" s="164" t="s">
        <v>4</v>
      </c>
      <c r="Q97" s="169"/>
      <c r="R97" s="170"/>
      <c r="S97" s="5" t="s">
        <v>5</v>
      </c>
      <c r="T97" s="4" t="s">
        <v>6</v>
      </c>
    </row>
    <row r="98" spans="1:37" x14ac:dyDescent="0.25">
      <c r="A98" s="188">
        <v>26</v>
      </c>
      <c r="B98" s="171">
        <v>1</v>
      </c>
      <c r="C98" s="37" t="str">
        <f>IF(A98&gt;0,IF(VLOOKUP(A98,seznam!$A$2:$C$129,3)&gt;0,VLOOKUP(A98,seznam!$A$2:$C$129,3),"------"),"------")</f>
        <v>TJ Brno-Bystrc</v>
      </c>
      <c r="D98" s="172"/>
      <c r="E98" s="173"/>
      <c r="F98" s="174"/>
      <c r="G98" s="155">
        <f>AE101</f>
        <v>3</v>
      </c>
      <c r="H98" s="156" t="str">
        <f>AF101</f>
        <v>:</v>
      </c>
      <c r="I98" s="175">
        <f>AG101</f>
        <v>0</v>
      </c>
      <c r="J98" s="155">
        <f>AG103</f>
        <v>3</v>
      </c>
      <c r="K98" s="156" t="str">
        <f>AF103</f>
        <v>:</v>
      </c>
      <c r="L98" s="175">
        <f>AE103</f>
        <v>1</v>
      </c>
      <c r="M98" s="155">
        <f>AE98</f>
        <v>0</v>
      </c>
      <c r="N98" s="156" t="str">
        <f>AF98</f>
        <v>:</v>
      </c>
      <c r="O98" s="157">
        <f>AG98</f>
        <v>0</v>
      </c>
      <c r="P98" s="158">
        <f>G98+J98+M98</f>
        <v>6</v>
      </c>
      <c r="Q98" s="156" t="s">
        <v>7</v>
      </c>
      <c r="R98" s="175">
        <f>I98+L98+O98</f>
        <v>1</v>
      </c>
      <c r="S98" s="153">
        <f>IF(G98&gt;I98,2,IF(AND(G98&lt;I98,H98=":"),1,0))+IF(J98&gt;L98,2,IF(AND(J98&lt;L98,K98=":"),1,0))+IF(M98&gt;O98,2,IF(AND(M98&lt;O98,N98=":"),1,0))</f>
        <v>4</v>
      </c>
      <c r="T98" s="154">
        <v>1</v>
      </c>
      <c r="V98" s="6">
        <v>1</v>
      </c>
      <c r="W98" s="10" t="str">
        <f>C99</f>
        <v>Bureš Matěj</v>
      </c>
      <c r="X98" s="16" t="s">
        <v>10</v>
      </c>
      <c r="Y98" s="13" t="str">
        <f>C105</f>
        <v>------</v>
      </c>
      <c r="Z98" s="40"/>
      <c r="AA98" s="41"/>
      <c r="AB98" s="41"/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4">
        <f>A98</f>
        <v>26</v>
      </c>
      <c r="AK98" s="114">
        <f>A104</f>
        <v>0</v>
      </c>
    </row>
    <row r="99" spans="1:37" x14ac:dyDescent="0.25">
      <c r="A99" s="189"/>
      <c r="B99" s="133"/>
      <c r="C99" s="89" t="str">
        <f>IF(A98&gt;0,IF(VLOOKUP(A98,seznam!$A$2:$C$129,2)&gt;0,VLOOKUP(A98,seznam!$A$2:$C$129,2),"------"),"------")</f>
        <v>Bureš Matěj</v>
      </c>
      <c r="D99" s="130"/>
      <c r="E99" s="130"/>
      <c r="F99" s="131"/>
      <c r="G99" s="121"/>
      <c r="H99" s="123"/>
      <c r="I99" s="125"/>
      <c r="J99" s="121"/>
      <c r="K99" s="123"/>
      <c r="L99" s="125"/>
      <c r="M99" s="121"/>
      <c r="N99" s="123"/>
      <c r="O99" s="139"/>
      <c r="P99" s="141"/>
      <c r="Q99" s="123"/>
      <c r="R99" s="125"/>
      <c r="S99" s="135"/>
      <c r="T99" s="137"/>
      <c r="V99" s="7">
        <v>2</v>
      </c>
      <c r="W99" s="11" t="str">
        <f>C101</f>
        <v>Chmelíček Marek</v>
      </c>
      <c r="X99" s="17" t="s">
        <v>10</v>
      </c>
      <c r="Y99" s="14" t="str">
        <f>C103</f>
        <v>Kuchar Štěpán</v>
      </c>
      <c r="Z99" s="42" t="s">
        <v>169</v>
      </c>
      <c r="AA99" s="39" t="s">
        <v>167</v>
      </c>
      <c r="AB99" s="39" t="s">
        <v>173</v>
      </c>
      <c r="AC99" s="39" t="s">
        <v>170</v>
      </c>
      <c r="AD99" s="46" t="s">
        <v>170</v>
      </c>
      <c r="AE99" s="25">
        <f t="shared" si="18"/>
        <v>2</v>
      </c>
      <c r="AF99" s="26" t="s">
        <v>7</v>
      </c>
      <c r="AG99" s="27">
        <f t="shared" si="19"/>
        <v>3</v>
      </c>
      <c r="AJ99" s="114">
        <f>A100</f>
        <v>45</v>
      </c>
      <c r="AK99" s="114">
        <f>A102</f>
        <v>35</v>
      </c>
    </row>
    <row r="100" spans="1:37" x14ac:dyDescent="0.25">
      <c r="A100" s="189">
        <v>45</v>
      </c>
      <c r="B100" s="132">
        <v>2</v>
      </c>
      <c r="C100" s="38" t="str">
        <f>IF(A100&gt;0,IF(VLOOKUP(A100,seznam!$A$2:$C$129,3)&gt;0,VLOOKUP(A100,seznam!$A$2:$C$129,3),"------"),"------")</f>
        <v>Sokol Vracov</v>
      </c>
      <c r="D100" s="122">
        <f>I98</f>
        <v>0</v>
      </c>
      <c r="E100" s="122" t="str">
        <f>H98</f>
        <v>:</v>
      </c>
      <c r="F100" s="124">
        <f>G98</f>
        <v>3</v>
      </c>
      <c r="G100" s="126"/>
      <c r="H100" s="127"/>
      <c r="I100" s="128"/>
      <c r="J100" s="120">
        <f>AE99</f>
        <v>2</v>
      </c>
      <c r="K100" s="122" t="str">
        <f>AF99</f>
        <v>:</v>
      </c>
      <c r="L100" s="124">
        <f>AG99</f>
        <v>3</v>
      </c>
      <c r="M100" s="120">
        <f>AE102</f>
        <v>0</v>
      </c>
      <c r="N100" s="122" t="str">
        <f>AF102</f>
        <v>:</v>
      </c>
      <c r="O100" s="138">
        <f>AG102</f>
        <v>0</v>
      </c>
      <c r="P100" s="140">
        <f>D100+J100+M100</f>
        <v>2</v>
      </c>
      <c r="Q100" s="122" t="s">
        <v>7</v>
      </c>
      <c r="R100" s="124">
        <f>F100+L100+O100</f>
        <v>6</v>
      </c>
      <c r="S100" s="134">
        <f>IF(D100&gt;F100,2,IF(AND(D100&lt;F100,E100=":"),1,0))+IF(J100&gt;L100,2,IF(AND(J100&lt;L100,K100=":"),1,0))+IF(M100&gt;O100,2,IF(AND(M100&lt;O100,N100=":"),1,0))</f>
        <v>2</v>
      </c>
      <c r="T100" s="136">
        <v>3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Kuchar Štěpán</v>
      </c>
      <c r="Z100" s="42"/>
      <c r="AA100" s="39"/>
      <c r="AB100" s="39"/>
      <c r="AC100" s="39"/>
      <c r="AD100" s="46"/>
      <c r="AE100" s="25">
        <f t="shared" si="18"/>
        <v>0</v>
      </c>
      <c r="AF100" s="26" t="s">
        <v>7</v>
      </c>
      <c r="AG100" s="27">
        <f t="shared" si="19"/>
        <v>0</v>
      </c>
      <c r="AJ100" s="114">
        <f>A104</f>
        <v>0</v>
      </c>
      <c r="AK100" s="114">
        <f>A102</f>
        <v>35</v>
      </c>
    </row>
    <row r="101" spans="1:37" x14ac:dyDescent="0.25">
      <c r="A101" s="189"/>
      <c r="B101" s="133"/>
      <c r="C101" s="35" t="str">
        <f>IF(A100&gt;0,IF(VLOOKUP(A100,seznam!$A$2:$C$129,2)&gt;0,VLOOKUP(A100,seznam!$A$2:$C$129,2),"------"),"------")</f>
        <v>Chmelíček Marek</v>
      </c>
      <c r="D101" s="123"/>
      <c r="E101" s="123"/>
      <c r="F101" s="125"/>
      <c r="G101" s="129"/>
      <c r="H101" s="130"/>
      <c r="I101" s="131"/>
      <c r="J101" s="121"/>
      <c r="K101" s="123"/>
      <c r="L101" s="125"/>
      <c r="M101" s="121"/>
      <c r="N101" s="123"/>
      <c r="O101" s="139"/>
      <c r="P101" s="161"/>
      <c r="Q101" s="159"/>
      <c r="R101" s="160"/>
      <c r="S101" s="135"/>
      <c r="T101" s="137"/>
      <c r="V101" s="7">
        <v>4</v>
      </c>
      <c r="W101" s="11" t="str">
        <f>C99</f>
        <v>Bureš Matěj</v>
      </c>
      <c r="X101" s="17" t="s">
        <v>10</v>
      </c>
      <c r="Y101" s="14" t="str">
        <f>C101</f>
        <v>Chmelíček Marek</v>
      </c>
      <c r="Z101" s="42" t="s">
        <v>169</v>
      </c>
      <c r="AA101" s="39" t="s">
        <v>165</v>
      </c>
      <c r="AB101" s="39" t="s">
        <v>169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14">
        <f>A98</f>
        <v>26</v>
      </c>
      <c r="AK101" s="114">
        <f>A100</f>
        <v>45</v>
      </c>
    </row>
    <row r="102" spans="1:37" x14ac:dyDescent="0.25">
      <c r="A102" s="189">
        <v>35</v>
      </c>
      <c r="B102" s="132">
        <v>3</v>
      </c>
      <c r="C102" s="38" t="str">
        <f>IF(A102&gt;0,IF(VLOOKUP(A102,seznam!$A$2:$C$129,3)&gt;0,VLOOKUP(A102,seznam!$A$2:$C$129,3),"------"),"------")</f>
        <v>KST Blansko</v>
      </c>
      <c r="D102" s="122">
        <f>L98</f>
        <v>1</v>
      </c>
      <c r="E102" s="122" t="str">
        <f>K98</f>
        <v>:</v>
      </c>
      <c r="F102" s="124">
        <f>J98</f>
        <v>3</v>
      </c>
      <c r="G102" s="120">
        <f>L100</f>
        <v>3</v>
      </c>
      <c r="H102" s="122" t="str">
        <f>K100</f>
        <v>:</v>
      </c>
      <c r="I102" s="124">
        <f>J100</f>
        <v>2</v>
      </c>
      <c r="J102" s="126"/>
      <c r="K102" s="127"/>
      <c r="L102" s="128"/>
      <c r="M102" s="120">
        <f>AG100</f>
        <v>0</v>
      </c>
      <c r="N102" s="122" t="str">
        <f>AF100</f>
        <v>:</v>
      </c>
      <c r="O102" s="138">
        <f>AE100</f>
        <v>0</v>
      </c>
      <c r="P102" s="140">
        <f>D102+G102+M102</f>
        <v>4</v>
      </c>
      <c r="Q102" s="122" t="s">
        <v>7</v>
      </c>
      <c r="R102" s="124">
        <f>F102+I102+O102</f>
        <v>5</v>
      </c>
      <c r="S102" s="134">
        <f>IF(D102&gt;F102,2,IF(AND(D102&lt;F102,E102=":"),1,0))+IF(G102&gt;I102,2,IF(AND(G102&lt;I102,H102=":"),1,0))+IF(M102&gt;O102,2,IF(AND(M102&lt;O102,N102=":"),1,0))</f>
        <v>3</v>
      </c>
      <c r="T102" s="136">
        <v>2</v>
      </c>
      <c r="V102" s="7">
        <v>5</v>
      </c>
      <c r="W102" s="11" t="str">
        <f>C101</f>
        <v>Chmelíček Marek</v>
      </c>
      <c r="X102" s="17" t="s">
        <v>10</v>
      </c>
      <c r="Y102" s="14" t="str">
        <f>C105</f>
        <v>------</v>
      </c>
      <c r="Z102" s="42"/>
      <c r="AA102" s="39"/>
      <c r="AB102" s="39"/>
      <c r="AC102" s="39"/>
      <c r="AD102" s="46"/>
      <c r="AE102" s="25">
        <f t="shared" si="18"/>
        <v>0</v>
      </c>
      <c r="AF102" s="26" t="s">
        <v>7</v>
      </c>
      <c r="AG102" s="27">
        <f t="shared" si="19"/>
        <v>0</v>
      </c>
      <c r="AJ102" s="114">
        <f>A100</f>
        <v>45</v>
      </c>
      <c r="AK102" s="114">
        <f>A104</f>
        <v>0</v>
      </c>
    </row>
    <row r="103" spans="1:37" ht="13.8" thickBot="1" x14ac:dyDescent="0.3">
      <c r="A103" s="189"/>
      <c r="B103" s="133"/>
      <c r="C103" s="35" t="str">
        <f>IF(A102&gt;0,IF(VLOOKUP(A102,seznam!$A$2:$C$129,2)&gt;0,VLOOKUP(A102,seznam!$A$2:$C$129,2),"------"),"------")</f>
        <v>Kuchar Štěpán</v>
      </c>
      <c r="D103" s="123"/>
      <c r="E103" s="123"/>
      <c r="F103" s="125"/>
      <c r="G103" s="121"/>
      <c r="H103" s="123"/>
      <c r="I103" s="125"/>
      <c r="J103" s="129"/>
      <c r="K103" s="130"/>
      <c r="L103" s="131"/>
      <c r="M103" s="121"/>
      <c r="N103" s="123"/>
      <c r="O103" s="139"/>
      <c r="P103" s="141"/>
      <c r="Q103" s="123"/>
      <c r="R103" s="125"/>
      <c r="S103" s="135"/>
      <c r="T103" s="137"/>
      <c r="V103" s="8">
        <v>6</v>
      </c>
      <c r="W103" s="12" t="str">
        <f>C103</f>
        <v>Kuchar Štěpán</v>
      </c>
      <c r="X103" s="19" t="s">
        <v>10</v>
      </c>
      <c r="Y103" s="15" t="str">
        <f>C99</f>
        <v>Bureš Matěj</v>
      </c>
      <c r="Z103" s="43" t="s">
        <v>153</v>
      </c>
      <c r="AA103" s="44" t="s">
        <v>171</v>
      </c>
      <c r="AB103" s="44" t="s">
        <v>182</v>
      </c>
      <c r="AC103" s="44" t="s">
        <v>170</v>
      </c>
      <c r="AD103" s="47"/>
      <c r="AE103" s="28">
        <f t="shared" si="18"/>
        <v>1</v>
      </c>
      <c r="AF103" s="29" t="s">
        <v>7</v>
      </c>
      <c r="AG103" s="30">
        <f t="shared" si="19"/>
        <v>3</v>
      </c>
      <c r="AJ103" s="114">
        <f>A102</f>
        <v>35</v>
      </c>
      <c r="AK103" s="114">
        <f>A98</f>
        <v>26</v>
      </c>
    </row>
    <row r="104" spans="1:37" x14ac:dyDescent="0.25">
      <c r="A104" s="189"/>
      <c r="B104" s="132">
        <v>4</v>
      </c>
      <c r="C104" s="38" t="str">
        <f>IF(A104&gt;0,IF(VLOOKUP(A104,seznam!$A$2:$C$129,3)&gt;0,VLOOKUP(A104,seznam!$A$2:$C$129,3),"------"),"------")</f>
        <v>------</v>
      </c>
      <c r="D104" s="122">
        <f>O98</f>
        <v>0</v>
      </c>
      <c r="E104" s="122" t="str">
        <f>N98</f>
        <v>:</v>
      </c>
      <c r="F104" s="124">
        <f>M98</f>
        <v>0</v>
      </c>
      <c r="G104" s="120">
        <f>O100</f>
        <v>0</v>
      </c>
      <c r="H104" s="122" t="str">
        <f>N100</f>
        <v>:</v>
      </c>
      <c r="I104" s="124">
        <f>M100</f>
        <v>0</v>
      </c>
      <c r="J104" s="120">
        <f>O102</f>
        <v>0</v>
      </c>
      <c r="K104" s="122" t="str">
        <f>N102</f>
        <v>:</v>
      </c>
      <c r="L104" s="124">
        <f>M102</f>
        <v>0</v>
      </c>
      <c r="M104" s="126"/>
      <c r="N104" s="127"/>
      <c r="O104" s="148"/>
      <c r="P104" s="140">
        <f>D104+G104+J104</f>
        <v>0</v>
      </c>
      <c r="Q104" s="122" t="s">
        <v>7</v>
      </c>
      <c r="R104" s="124">
        <f>F104+I104+L104</f>
        <v>0</v>
      </c>
      <c r="S104" s="134">
        <f>IF(D104&gt;F104,2,IF(AND(D104&lt;F104,E104=":"),1,0))+IF(G104&gt;I104,2,IF(AND(G104&lt;I104,H104=":"),1,0))+IF(J104&gt;L104,2,IF(AND(J104&lt;L104,K104=":"),1,0))</f>
        <v>0</v>
      </c>
      <c r="T104" s="136"/>
    </row>
    <row r="105" spans="1:37" ht="13.8" thickBot="1" x14ac:dyDescent="0.3">
      <c r="A105" s="190"/>
      <c r="B105" s="145"/>
      <c r="C105" s="36" t="str">
        <f>IF(A104&gt;0,IF(VLOOKUP(A104,seznam!$A$2:$C$129,2)&gt;0,VLOOKUP(A104,seznam!$A$2:$C$129,2),"------"),"------")</f>
        <v>------</v>
      </c>
      <c r="D105" s="143"/>
      <c r="E105" s="143"/>
      <c r="F105" s="144"/>
      <c r="G105" s="142"/>
      <c r="H105" s="143"/>
      <c r="I105" s="144"/>
      <c r="J105" s="142"/>
      <c r="K105" s="143"/>
      <c r="L105" s="144"/>
      <c r="M105" s="149"/>
      <c r="N105" s="150"/>
      <c r="O105" s="151"/>
      <c r="P105" s="152"/>
      <c r="Q105" s="143"/>
      <c r="R105" s="144"/>
      <c r="S105" s="146"/>
      <c r="T105" s="147"/>
    </row>
    <row r="106" spans="1:37" ht="13.8" thickBot="1" x14ac:dyDescent="0.3"/>
    <row r="107" spans="1:37" ht="13.8" thickBot="1" x14ac:dyDescent="0.3">
      <c r="A107" s="90" t="s">
        <v>2</v>
      </c>
      <c r="B107" s="162" t="s">
        <v>20</v>
      </c>
      <c r="C107" s="163"/>
      <c r="D107" s="164">
        <v>1</v>
      </c>
      <c r="E107" s="165"/>
      <c r="F107" s="166"/>
      <c r="G107" s="167">
        <v>2</v>
      </c>
      <c r="H107" s="165"/>
      <c r="I107" s="166"/>
      <c r="J107" s="167">
        <v>3</v>
      </c>
      <c r="K107" s="165"/>
      <c r="L107" s="166"/>
      <c r="M107" s="167">
        <v>4</v>
      </c>
      <c r="N107" s="165"/>
      <c r="O107" s="168"/>
      <c r="P107" s="164" t="s">
        <v>4</v>
      </c>
      <c r="Q107" s="169"/>
      <c r="R107" s="170"/>
      <c r="S107" s="5" t="s">
        <v>5</v>
      </c>
      <c r="T107" s="4" t="s">
        <v>6</v>
      </c>
    </row>
    <row r="108" spans="1:37" x14ac:dyDescent="0.25">
      <c r="A108" s="188">
        <v>27</v>
      </c>
      <c r="B108" s="171">
        <v>1</v>
      </c>
      <c r="C108" s="37" t="str">
        <f>IF(A108&gt;0,IF(VLOOKUP(A108,seznam!$A$2:$C$129,3)&gt;0,VLOOKUP(A108,seznam!$A$2:$C$129,3),"------"),"------")</f>
        <v>KST Blansko</v>
      </c>
      <c r="D108" s="172"/>
      <c r="E108" s="173"/>
      <c r="F108" s="174"/>
      <c r="G108" s="155">
        <f>AE111</f>
        <v>3</v>
      </c>
      <c r="H108" s="156" t="str">
        <f>AF111</f>
        <v>:</v>
      </c>
      <c r="I108" s="175">
        <f>AG111</f>
        <v>1</v>
      </c>
      <c r="J108" s="155">
        <f>AG113</f>
        <v>3</v>
      </c>
      <c r="K108" s="156" t="str">
        <f>AF113</f>
        <v>:</v>
      </c>
      <c r="L108" s="175">
        <f>AE113</f>
        <v>1</v>
      </c>
      <c r="M108" s="155">
        <f>AE108</f>
        <v>0</v>
      </c>
      <c r="N108" s="156" t="str">
        <f>AF108</f>
        <v>:</v>
      </c>
      <c r="O108" s="157">
        <f>AG108</f>
        <v>0</v>
      </c>
      <c r="P108" s="158">
        <f>G108+J108+M108</f>
        <v>6</v>
      </c>
      <c r="Q108" s="156" t="s">
        <v>7</v>
      </c>
      <c r="R108" s="175">
        <f>I108+L108+O108</f>
        <v>2</v>
      </c>
      <c r="S108" s="153">
        <f>IF(G108&gt;I108,2,IF(AND(G108&lt;I108,H108=":"),1,0))+IF(J108&gt;L108,2,IF(AND(J108&lt;L108,K108=":"),1,0))+IF(M108&gt;O108,2,IF(AND(M108&lt;O108,N108=":"),1,0))</f>
        <v>4</v>
      </c>
      <c r="T108" s="154">
        <v>1</v>
      </c>
      <c r="V108" s="6">
        <v>1</v>
      </c>
      <c r="W108" s="10" t="str">
        <f>C109</f>
        <v>Fousková Jarmila</v>
      </c>
      <c r="X108" s="16" t="s">
        <v>10</v>
      </c>
      <c r="Y108" s="13" t="str">
        <f>C115</f>
        <v>------</v>
      </c>
      <c r="Z108" s="40"/>
      <c r="AA108" s="41"/>
      <c r="AB108" s="41"/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4">
        <f>A108</f>
        <v>27</v>
      </c>
      <c r="AK108" s="114">
        <f>A114</f>
        <v>0</v>
      </c>
    </row>
    <row r="109" spans="1:37" x14ac:dyDescent="0.25">
      <c r="A109" s="189"/>
      <c r="B109" s="133"/>
      <c r="C109" s="89" t="str">
        <f>IF(A108&gt;0,IF(VLOOKUP(A108,seznam!$A$2:$C$129,2)&gt;0,VLOOKUP(A108,seznam!$A$2:$C$129,2),"------"),"------")</f>
        <v>Fousková Jarmila</v>
      </c>
      <c r="D109" s="130"/>
      <c r="E109" s="130"/>
      <c r="F109" s="131"/>
      <c r="G109" s="121"/>
      <c r="H109" s="123"/>
      <c r="I109" s="125"/>
      <c r="J109" s="121"/>
      <c r="K109" s="123"/>
      <c r="L109" s="125"/>
      <c r="M109" s="121"/>
      <c r="N109" s="123"/>
      <c r="O109" s="139"/>
      <c r="P109" s="141"/>
      <c r="Q109" s="123"/>
      <c r="R109" s="125"/>
      <c r="S109" s="135"/>
      <c r="T109" s="137"/>
      <c r="V109" s="7">
        <v>2</v>
      </c>
      <c r="W109" s="11" t="str">
        <f>C111</f>
        <v>Stehlík Bedřich</v>
      </c>
      <c r="X109" s="17" t="s">
        <v>10</v>
      </c>
      <c r="Y109" s="14" t="str">
        <f>C113</f>
        <v>Crhonek David</v>
      </c>
      <c r="Z109" s="42" t="s">
        <v>172</v>
      </c>
      <c r="AA109" s="39" t="s">
        <v>172</v>
      </c>
      <c r="AB109" s="39" t="s">
        <v>163</v>
      </c>
      <c r="AC109" s="39"/>
      <c r="AD109" s="46"/>
      <c r="AE109" s="25">
        <f t="shared" si="20"/>
        <v>0</v>
      </c>
      <c r="AF109" s="26" t="s">
        <v>7</v>
      </c>
      <c r="AG109" s="27">
        <f t="shared" si="21"/>
        <v>3</v>
      </c>
      <c r="AJ109" s="114">
        <f>A110</f>
        <v>42</v>
      </c>
      <c r="AK109" s="114">
        <f>A112</f>
        <v>36</v>
      </c>
    </row>
    <row r="110" spans="1:37" x14ac:dyDescent="0.25">
      <c r="A110" s="189">
        <v>42</v>
      </c>
      <c r="B110" s="132">
        <v>2</v>
      </c>
      <c r="C110" s="38" t="str">
        <f>IF(A110&gt;0,IF(VLOOKUP(A110,seznam!$A$2:$C$129,3)&gt;0,VLOOKUP(A110,seznam!$A$2:$C$129,3),"------"),"------")</f>
        <v>Sokol Znojmo-Orel Únanov</v>
      </c>
      <c r="D110" s="122">
        <f>I108</f>
        <v>1</v>
      </c>
      <c r="E110" s="122" t="str">
        <f>H108</f>
        <v>:</v>
      </c>
      <c r="F110" s="124">
        <f>G108</f>
        <v>3</v>
      </c>
      <c r="G110" s="126"/>
      <c r="H110" s="127"/>
      <c r="I110" s="128"/>
      <c r="J110" s="120">
        <f>AE109</f>
        <v>0</v>
      </c>
      <c r="K110" s="122" t="str">
        <f>AF109</f>
        <v>:</v>
      </c>
      <c r="L110" s="124">
        <f>AG109</f>
        <v>3</v>
      </c>
      <c r="M110" s="120">
        <f>AE112</f>
        <v>0</v>
      </c>
      <c r="N110" s="122" t="str">
        <f>AF112</f>
        <v>:</v>
      </c>
      <c r="O110" s="138">
        <f>AG112</f>
        <v>0</v>
      </c>
      <c r="P110" s="140">
        <f>D110+J110+M110</f>
        <v>1</v>
      </c>
      <c r="Q110" s="122" t="s">
        <v>7</v>
      </c>
      <c r="R110" s="124">
        <f>F110+L110+O110</f>
        <v>6</v>
      </c>
      <c r="S110" s="134">
        <f>IF(D110&gt;F110,2,IF(AND(D110&lt;F110,E110=":"),1,0))+IF(J110&gt;L110,2,IF(AND(J110&lt;L110,K110=":"),1,0))+IF(M110&gt;O110,2,IF(AND(M110&lt;O110,N110=":"),1,0))</f>
        <v>2</v>
      </c>
      <c r="T110" s="136">
        <v>3</v>
      </c>
      <c r="V110" s="7">
        <v>3</v>
      </c>
      <c r="W110" s="11" t="str">
        <f>C115</f>
        <v>------</v>
      </c>
      <c r="X110" s="18" t="s">
        <v>10</v>
      </c>
      <c r="Y110" s="14" t="str">
        <f>C113</f>
        <v>Crhonek David</v>
      </c>
      <c r="Z110" s="42"/>
      <c r="AA110" s="39"/>
      <c r="AB110" s="39"/>
      <c r="AC110" s="39"/>
      <c r="AD110" s="46"/>
      <c r="AE110" s="25">
        <f t="shared" si="20"/>
        <v>0</v>
      </c>
      <c r="AF110" s="26" t="s">
        <v>7</v>
      </c>
      <c r="AG110" s="27">
        <f t="shared" si="21"/>
        <v>0</v>
      </c>
      <c r="AJ110" s="114">
        <f>A114</f>
        <v>0</v>
      </c>
      <c r="AK110" s="114">
        <f>A112</f>
        <v>36</v>
      </c>
    </row>
    <row r="111" spans="1:37" x14ac:dyDescent="0.25">
      <c r="A111" s="189"/>
      <c r="B111" s="133"/>
      <c r="C111" s="35" t="str">
        <f>IF(A110&gt;0,IF(VLOOKUP(A110,seznam!$A$2:$C$129,2)&gt;0,VLOOKUP(A110,seznam!$A$2:$C$129,2),"------"),"------")</f>
        <v>Stehlík Bedřich</v>
      </c>
      <c r="D111" s="123"/>
      <c r="E111" s="123"/>
      <c r="F111" s="125"/>
      <c r="G111" s="129"/>
      <c r="H111" s="130"/>
      <c r="I111" s="131"/>
      <c r="J111" s="121"/>
      <c r="K111" s="123"/>
      <c r="L111" s="125"/>
      <c r="M111" s="121"/>
      <c r="N111" s="123"/>
      <c r="O111" s="139"/>
      <c r="P111" s="161"/>
      <c r="Q111" s="159"/>
      <c r="R111" s="160"/>
      <c r="S111" s="135"/>
      <c r="T111" s="137"/>
      <c r="V111" s="7">
        <v>4</v>
      </c>
      <c r="W111" s="11" t="str">
        <f>C109</f>
        <v>Fousková Jarmila</v>
      </c>
      <c r="X111" s="17" t="s">
        <v>10</v>
      </c>
      <c r="Y111" s="14" t="str">
        <f>C111</f>
        <v>Stehlík Bedřich</v>
      </c>
      <c r="Z111" s="42" t="s">
        <v>159</v>
      </c>
      <c r="AA111" s="39" t="s">
        <v>174</v>
      </c>
      <c r="AB111" s="39" t="s">
        <v>153</v>
      </c>
      <c r="AC111" s="39" t="s">
        <v>157</v>
      </c>
      <c r="AD111" s="46"/>
      <c r="AE111" s="25">
        <f t="shared" si="20"/>
        <v>3</v>
      </c>
      <c r="AF111" s="26" t="s">
        <v>7</v>
      </c>
      <c r="AG111" s="27">
        <f t="shared" si="21"/>
        <v>1</v>
      </c>
      <c r="AJ111" s="114">
        <f>A108</f>
        <v>27</v>
      </c>
      <c r="AK111" s="114">
        <f>A110</f>
        <v>42</v>
      </c>
    </row>
    <row r="112" spans="1:37" x14ac:dyDescent="0.25">
      <c r="A112" s="189">
        <v>36</v>
      </c>
      <c r="B112" s="132">
        <v>3</v>
      </c>
      <c r="C112" s="38" t="str">
        <f>IF(A112&gt;0,IF(VLOOKUP(A112,seznam!$A$2:$C$129,3)&gt;0,VLOOKUP(A112,seznam!$A$2:$C$129,3),"------"),"------")</f>
        <v>KST Vyškov</v>
      </c>
      <c r="D112" s="122">
        <f>L108</f>
        <v>1</v>
      </c>
      <c r="E112" s="122" t="str">
        <f>K108</f>
        <v>:</v>
      </c>
      <c r="F112" s="124">
        <f>J108</f>
        <v>3</v>
      </c>
      <c r="G112" s="120">
        <f>L110</f>
        <v>3</v>
      </c>
      <c r="H112" s="122" t="str">
        <f>K110</f>
        <v>:</v>
      </c>
      <c r="I112" s="124">
        <f>J110</f>
        <v>0</v>
      </c>
      <c r="J112" s="126"/>
      <c r="K112" s="127"/>
      <c r="L112" s="128"/>
      <c r="M112" s="120">
        <f>AG110</f>
        <v>0</v>
      </c>
      <c r="N112" s="122" t="str">
        <f>AF110</f>
        <v>:</v>
      </c>
      <c r="O112" s="138">
        <f>AE110</f>
        <v>0</v>
      </c>
      <c r="P112" s="140">
        <f>D112+G112+M112</f>
        <v>4</v>
      </c>
      <c r="Q112" s="122" t="s">
        <v>7</v>
      </c>
      <c r="R112" s="124">
        <f>F112+I112+O112</f>
        <v>3</v>
      </c>
      <c r="S112" s="134">
        <f>IF(D112&gt;F112,2,IF(AND(D112&lt;F112,E112=":"),1,0))+IF(G112&gt;I112,2,IF(AND(G112&lt;I112,H112=":"),1,0))+IF(M112&gt;O112,2,IF(AND(M112&lt;O112,N112=":"),1,0))</f>
        <v>3</v>
      </c>
      <c r="T112" s="136">
        <v>2</v>
      </c>
      <c r="V112" s="7">
        <v>5</v>
      </c>
      <c r="W112" s="11" t="str">
        <f>C111</f>
        <v>Stehlík Bedřich</v>
      </c>
      <c r="X112" s="17" t="s">
        <v>10</v>
      </c>
      <c r="Y112" s="14" t="str">
        <f>C115</f>
        <v>------</v>
      </c>
      <c r="Z112" s="42"/>
      <c r="AA112" s="39"/>
      <c r="AB112" s="39"/>
      <c r="AC112" s="39"/>
      <c r="AD112" s="46"/>
      <c r="AE112" s="25">
        <f t="shared" si="20"/>
        <v>0</v>
      </c>
      <c r="AF112" s="26" t="s">
        <v>7</v>
      </c>
      <c r="AG112" s="27">
        <f t="shared" si="21"/>
        <v>0</v>
      </c>
      <c r="AJ112" s="114">
        <f>A110</f>
        <v>42</v>
      </c>
      <c r="AK112" s="114">
        <f>A114</f>
        <v>0</v>
      </c>
    </row>
    <row r="113" spans="1:37" ht="13.8" thickBot="1" x14ac:dyDescent="0.3">
      <c r="A113" s="189"/>
      <c r="B113" s="133"/>
      <c r="C113" s="35" t="str">
        <f>IF(A112&gt;0,IF(VLOOKUP(A112,seznam!$A$2:$C$129,2)&gt;0,VLOOKUP(A112,seznam!$A$2:$C$129,2),"------"),"------")</f>
        <v>Crhonek David</v>
      </c>
      <c r="D113" s="123"/>
      <c r="E113" s="123"/>
      <c r="F113" s="125"/>
      <c r="G113" s="121"/>
      <c r="H113" s="123"/>
      <c r="I113" s="125"/>
      <c r="J113" s="129"/>
      <c r="K113" s="130"/>
      <c r="L113" s="131"/>
      <c r="M113" s="121"/>
      <c r="N113" s="123"/>
      <c r="O113" s="139"/>
      <c r="P113" s="141"/>
      <c r="Q113" s="123"/>
      <c r="R113" s="125"/>
      <c r="S113" s="135"/>
      <c r="T113" s="137"/>
      <c r="V113" s="8">
        <v>6</v>
      </c>
      <c r="W113" s="12" t="str">
        <f>C113</f>
        <v>Crhonek David</v>
      </c>
      <c r="X113" s="19" t="s">
        <v>10</v>
      </c>
      <c r="Y113" s="15" t="str">
        <f>C109</f>
        <v>Fousková Jarmila</v>
      </c>
      <c r="Z113" s="43" t="s">
        <v>171</v>
      </c>
      <c r="AA113" s="44" t="s">
        <v>160</v>
      </c>
      <c r="AB113" s="44" t="s">
        <v>169</v>
      </c>
      <c r="AC113" s="44" t="s">
        <v>162</v>
      </c>
      <c r="AD113" s="47"/>
      <c r="AE113" s="28">
        <f t="shared" si="20"/>
        <v>1</v>
      </c>
      <c r="AF113" s="29" t="s">
        <v>7</v>
      </c>
      <c r="AG113" s="30">
        <f t="shared" si="21"/>
        <v>3</v>
      </c>
      <c r="AJ113" s="114">
        <f>A112</f>
        <v>36</v>
      </c>
      <c r="AK113" s="114">
        <f>A108</f>
        <v>27</v>
      </c>
    </row>
    <row r="114" spans="1:37" x14ac:dyDescent="0.25">
      <c r="A114" s="189"/>
      <c r="B114" s="132">
        <v>4</v>
      </c>
      <c r="C114" s="38" t="str">
        <f>IF(A114&gt;0,IF(VLOOKUP(A114,seznam!$A$2:$C$129,3)&gt;0,VLOOKUP(A114,seznam!$A$2:$C$129,3),"------"),"------")</f>
        <v>------</v>
      </c>
      <c r="D114" s="122">
        <f>O108</f>
        <v>0</v>
      </c>
      <c r="E114" s="122" t="str">
        <f>N108</f>
        <v>:</v>
      </c>
      <c r="F114" s="124">
        <f>M108</f>
        <v>0</v>
      </c>
      <c r="G114" s="120">
        <f>O110</f>
        <v>0</v>
      </c>
      <c r="H114" s="122" t="str">
        <f>N110</f>
        <v>:</v>
      </c>
      <c r="I114" s="124">
        <f>M110</f>
        <v>0</v>
      </c>
      <c r="J114" s="120">
        <f>O112</f>
        <v>0</v>
      </c>
      <c r="K114" s="122" t="str">
        <f>N112</f>
        <v>:</v>
      </c>
      <c r="L114" s="124">
        <f>M112</f>
        <v>0</v>
      </c>
      <c r="M114" s="126"/>
      <c r="N114" s="127"/>
      <c r="O114" s="148"/>
      <c r="P114" s="140">
        <f>D114+G114+J114</f>
        <v>0</v>
      </c>
      <c r="Q114" s="122" t="s">
        <v>7</v>
      </c>
      <c r="R114" s="124">
        <f>F114+I114+L114</f>
        <v>0</v>
      </c>
      <c r="S114" s="134">
        <f>IF(D114&gt;F114,2,IF(AND(D114&lt;F114,E114=":"),1,0))+IF(G114&gt;I114,2,IF(AND(G114&lt;I114,H114=":"),1,0))+IF(J114&gt;L114,2,IF(AND(J114&lt;L114,K114=":"),1,0))</f>
        <v>0</v>
      </c>
      <c r="T114" s="136"/>
    </row>
    <row r="115" spans="1:37" ht="13.8" thickBot="1" x14ac:dyDescent="0.3">
      <c r="A115" s="190"/>
      <c r="B115" s="145"/>
      <c r="C115" s="36" t="str">
        <f>IF(A114&gt;0,IF(VLOOKUP(A114,seznam!$A$2:$C$129,2)&gt;0,VLOOKUP(A114,seznam!$A$2:$C$129,2),"------"),"------")</f>
        <v>------</v>
      </c>
      <c r="D115" s="143"/>
      <c r="E115" s="143"/>
      <c r="F115" s="144"/>
      <c r="G115" s="142"/>
      <c r="H115" s="143"/>
      <c r="I115" s="144"/>
      <c r="J115" s="142"/>
      <c r="K115" s="143"/>
      <c r="L115" s="144"/>
      <c r="M115" s="149"/>
      <c r="N115" s="150"/>
      <c r="O115" s="151"/>
      <c r="P115" s="152"/>
      <c r="Q115" s="143"/>
      <c r="R115" s="144"/>
      <c r="S115" s="146"/>
      <c r="T115" s="147"/>
    </row>
    <row r="116" spans="1:37" ht="13.8" thickBot="1" x14ac:dyDescent="0.3"/>
    <row r="117" spans="1:37" ht="13.8" thickBot="1" x14ac:dyDescent="0.3">
      <c r="A117" s="90" t="s">
        <v>2</v>
      </c>
      <c r="B117" s="162" t="s">
        <v>21</v>
      </c>
      <c r="C117" s="163"/>
      <c r="D117" s="164">
        <v>1</v>
      </c>
      <c r="E117" s="165"/>
      <c r="F117" s="166"/>
      <c r="G117" s="167">
        <v>2</v>
      </c>
      <c r="H117" s="165"/>
      <c r="I117" s="166"/>
      <c r="J117" s="167">
        <v>3</v>
      </c>
      <c r="K117" s="165"/>
      <c r="L117" s="166"/>
      <c r="M117" s="167">
        <v>4</v>
      </c>
      <c r="N117" s="165"/>
      <c r="O117" s="168"/>
      <c r="P117" s="164" t="s">
        <v>4</v>
      </c>
      <c r="Q117" s="169"/>
      <c r="R117" s="170"/>
      <c r="S117" s="5" t="s">
        <v>5</v>
      </c>
      <c r="T117" s="4" t="s">
        <v>6</v>
      </c>
    </row>
    <row r="118" spans="1:37" x14ac:dyDescent="0.25">
      <c r="A118" s="188">
        <v>28</v>
      </c>
      <c r="B118" s="171">
        <v>1</v>
      </c>
      <c r="C118" s="37" t="str">
        <f>IF(A118&gt;0,IF(VLOOKUP(A118,seznam!$A$2:$C$129,3)&gt;0,VLOOKUP(A118,seznam!$A$2:$C$129,3),"------"),"------")</f>
        <v>MS Brno</v>
      </c>
      <c r="D118" s="172"/>
      <c r="E118" s="173"/>
      <c r="F118" s="174"/>
      <c r="G118" s="155">
        <f>AE121</f>
        <v>3</v>
      </c>
      <c r="H118" s="156" t="str">
        <f>AF121</f>
        <v>:</v>
      </c>
      <c r="I118" s="175">
        <f>AG121</f>
        <v>0</v>
      </c>
      <c r="J118" s="155">
        <f>AG123</f>
        <v>2</v>
      </c>
      <c r="K118" s="156" t="str">
        <f>AF123</f>
        <v>:</v>
      </c>
      <c r="L118" s="175">
        <f>AE123</f>
        <v>3</v>
      </c>
      <c r="M118" s="155">
        <f>AE118</f>
        <v>1</v>
      </c>
      <c r="N118" s="156" t="str">
        <f>AF118</f>
        <v>:</v>
      </c>
      <c r="O118" s="157">
        <f>AG118</f>
        <v>3</v>
      </c>
      <c r="P118" s="158">
        <f>G118+J118+M118</f>
        <v>6</v>
      </c>
      <c r="Q118" s="156" t="s">
        <v>7</v>
      </c>
      <c r="R118" s="175">
        <f>I118+L118+O118</f>
        <v>6</v>
      </c>
      <c r="S118" s="153">
        <f>IF(G118&gt;I118,2,IF(AND(G118&lt;I118,H118=":"),1,0))+IF(J118&gt;L118,2,IF(AND(J118&lt;L118,K118=":"),1,0))+IF(M118&gt;O118,2,IF(AND(M118&lt;O118,N118=":"),1,0))</f>
        <v>4</v>
      </c>
      <c r="T118" s="154">
        <v>3</v>
      </c>
      <c r="V118" s="6">
        <v>1</v>
      </c>
      <c r="W118" s="10" t="str">
        <f>C119</f>
        <v>Papachristos Andreas</v>
      </c>
      <c r="X118" s="16" t="s">
        <v>10</v>
      </c>
      <c r="Y118" s="13" t="str">
        <f>C125</f>
        <v>Zubko Vadim</v>
      </c>
      <c r="Z118" s="40" t="s">
        <v>159</v>
      </c>
      <c r="AA118" s="41" t="s">
        <v>155</v>
      </c>
      <c r="AB118" s="41" t="s">
        <v>159</v>
      </c>
      <c r="AC118" s="41" t="s">
        <v>159</v>
      </c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1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14">
        <f>A118</f>
        <v>28</v>
      </c>
      <c r="AK118" s="114">
        <f>A124</f>
        <v>52</v>
      </c>
    </row>
    <row r="119" spans="1:37" x14ac:dyDescent="0.25">
      <c r="A119" s="189"/>
      <c r="B119" s="133"/>
      <c r="C119" s="89" t="str">
        <f>IF(A118&gt;0,IF(VLOOKUP(A118,seznam!$A$2:$C$129,2)&gt;0,VLOOKUP(A118,seznam!$A$2:$C$129,2),"------"),"------")</f>
        <v>Papachristos Andreas</v>
      </c>
      <c r="D119" s="130"/>
      <c r="E119" s="130"/>
      <c r="F119" s="131"/>
      <c r="G119" s="121"/>
      <c r="H119" s="123"/>
      <c r="I119" s="125"/>
      <c r="J119" s="121"/>
      <c r="K119" s="123"/>
      <c r="L119" s="125"/>
      <c r="M119" s="121"/>
      <c r="N119" s="123"/>
      <c r="O119" s="139"/>
      <c r="P119" s="141"/>
      <c r="Q119" s="123"/>
      <c r="R119" s="125"/>
      <c r="S119" s="135"/>
      <c r="T119" s="137"/>
      <c r="V119" s="7">
        <v>2</v>
      </c>
      <c r="W119" s="11" t="str">
        <f>C121</f>
        <v>Hoppe Martin</v>
      </c>
      <c r="X119" s="17" t="s">
        <v>10</v>
      </c>
      <c r="Y119" s="14" t="str">
        <f>C123</f>
        <v>Chloupek Ondra</v>
      </c>
      <c r="Z119" s="42" t="s">
        <v>159</v>
      </c>
      <c r="AA119" s="39" t="s">
        <v>160</v>
      </c>
      <c r="AB119" s="39" t="s">
        <v>160</v>
      </c>
      <c r="AC119" s="39"/>
      <c r="AD119" s="46"/>
      <c r="AE119" s="25">
        <f t="shared" si="22"/>
        <v>0</v>
      </c>
      <c r="AF119" s="26" t="s">
        <v>7</v>
      </c>
      <c r="AG119" s="27">
        <f t="shared" si="23"/>
        <v>3</v>
      </c>
      <c r="AJ119" s="114">
        <f>A120</f>
        <v>43</v>
      </c>
      <c r="AK119" s="114">
        <f>A122</f>
        <v>40</v>
      </c>
    </row>
    <row r="120" spans="1:37" x14ac:dyDescent="0.25">
      <c r="A120" s="189">
        <v>43</v>
      </c>
      <c r="B120" s="132">
        <v>2</v>
      </c>
      <c r="C120" s="38" t="str">
        <f>IF(A120&gt;0,IF(VLOOKUP(A120,seznam!$A$2:$C$129,3)&gt;0,VLOOKUP(A120,seznam!$A$2:$C$129,3),"------"),"------")</f>
        <v>KST Blansko</v>
      </c>
      <c r="D120" s="122">
        <f>I118</f>
        <v>0</v>
      </c>
      <c r="E120" s="122" t="str">
        <f>H118</f>
        <v>:</v>
      </c>
      <c r="F120" s="124">
        <f>G118</f>
        <v>3</v>
      </c>
      <c r="G120" s="126"/>
      <c r="H120" s="127"/>
      <c r="I120" s="128"/>
      <c r="J120" s="120">
        <f>AE119</f>
        <v>0</v>
      </c>
      <c r="K120" s="122" t="str">
        <f>AF119</f>
        <v>:</v>
      </c>
      <c r="L120" s="124">
        <f>AG119</f>
        <v>3</v>
      </c>
      <c r="M120" s="120">
        <f>AE122</f>
        <v>2</v>
      </c>
      <c r="N120" s="122" t="str">
        <f>AF122</f>
        <v>:</v>
      </c>
      <c r="O120" s="138">
        <f>AG122</f>
        <v>3</v>
      </c>
      <c r="P120" s="140">
        <f>D120+J120+M120</f>
        <v>2</v>
      </c>
      <c r="Q120" s="122" t="s">
        <v>7</v>
      </c>
      <c r="R120" s="124">
        <f>F120+L120+O120</f>
        <v>9</v>
      </c>
      <c r="S120" s="134">
        <f>IF(D120&gt;F120,2,IF(AND(D120&lt;F120,E120=":"),1,0))+IF(J120&gt;L120,2,IF(AND(J120&lt;L120,K120=":"),1,0))+IF(M120&gt;O120,2,IF(AND(M120&lt;O120,N120=":"),1,0))</f>
        <v>3</v>
      </c>
      <c r="T120" s="136">
        <v>4</v>
      </c>
      <c r="V120" s="7">
        <v>3</v>
      </c>
      <c r="W120" s="11" t="str">
        <f>C125</f>
        <v>Zubko Vadim</v>
      </c>
      <c r="X120" s="18" t="s">
        <v>10</v>
      </c>
      <c r="Y120" s="14" t="str">
        <f>C123</f>
        <v>Chloupek Ondra</v>
      </c>
      <c r="Z120" s="42" t="s">
        <v>158</v>
      </c>
      <c r="AA120" s="39" t="s">
        <v>159</v>
      </c>
      <c r="AB120" s="39" t="s">
        <v>168</v>
      </c>
      <c r="AC120" s="39" t="s">
        <v>153</v>
      </c>
      <c r="AD120" s="46" t="s">
        <v>157</v>
      </c>
      <c r="AE120" s="25">
        <f t="shared" si="22"/>
        <v>3</v>
      </c>
      <c r="AF120" s="26" t="s">
        <v>7</v>
      </c>
      <c r="AG120" s="27">
        <f t="shared" si="23"/>
        <v>2</v>
      </c>
      <c r="AJ120" s="114">
        <f>A124</f>
        <v>52</v>
      </c>
      <c r="AK120" s="114">
        <f>A122</f>
        <v>40</v>
      </c>
    </row>
    <row r="121" spans="1:37" x14ac:dyDescent="0.25">
      <c r="A121" s="189"/>
      <c r="B121" s="133"/>
      <c r="C121" s="35" t="str">
        <f>IF(A120&gt;0,IF(VLOOKUP(A120,seznam!$A$2:$C$129,2)&gt;0,VLOOKUP(A120,seznam!$A$2:$C$129,2),"------"),"------")</f>
        <v>Hoppe Martin</v>
      </c>
      <c r="D121" s="123"/>
      <c r="E121" s="123"/>
      <c r="F121" s="125"/>
      <c r="G121" s="129"/>
      <c r="H121" s="130"/>
      <c r="I121" s="131"/>
      <c r="J121" s="121"/>
      <c r="K121" s="123"/>
      <c r="L121" s="125"/>
      <c r="M121" s="121"/>
      <c r="N121" s="123"/>
      <c r="O121" s="139"/>
      <c r="P121" s="161"/>
      <c r="Q121" s="159"/>
      <c r="R121" s="160"/>
      <c r="S121" s="135"/>
      <c r="T121" s="137"/>
      <c r="V121" s="7">
        <v>4</v>
      </c>
      <c r="W121" s="11" t="str">
        <f>C119</f>
        <v>Papachristos Andreas</v>
      </c>
      <c r="X121" s="17" t="s">
        <v>10</v>
      </c>
      <c r="Y121" s="14" t="str">
        <f>C121</f>
        <v>Hoppe Martin</v>
      </c>
      <c r="Z121" s="42" t="s">
        <v>166</v>
      </c>
      <c r="AA121" s="39" t="s">
        <v>166</v>
      </c>
      <c r="AB121" s="39" t="s">
        <v>166</v>
      </c>
      <c r="AC121" s="39"/>
      <c r="AD121" s="46"/>
      <c r="AE121" s="25">
        <f t="shared" si="22"/>
        <v>3</v>
      </c>
      <c r="AF121" s="26" t="s">
        <v>7</v>
      </c>
      <c r="AG121" s="27">
        <f t="shared" si="23"/>
        <v>0</v>
      </c>
      <c r="AJ121" s="114">
        <f>A118</f>
        <v>28</v>
      </c>
      <c r="AK121" s="114">
        <f>A120</f>
        <v>43</v>
      </c>
    </row>
    <row r="122" spans="1:37" x14ac:dyDescent="0.25">
      <c r="A122" s="189">
        <v>40</v>
      </c>
      <c r="B122" s="132">
        <v>3</v>
      </c>
      <c r="C122" s="38" t="str">
        <f>IF(A122&gt;0,IF(VLOOKUP(A122,seznam!$A$2:$C$129,3)&gt;0,VLOOKUP(A122,seznam!$A$2:$C$129,3),"------"),"------")</f>
        <v>Agrotec Hustopeče</v>
      </c>
      <c r="D122" s="122">
        <f>L118</f>
        <v>3</v>
      </c>
      <c r="E122" s="122" t="str">
        <f>K118</f>
        <v>:</v>
      </c>
      <c r="F122" s="124">
        <f>J118</f>
        <v>2</v>
      </c>
      <c r="G122" s="120">
        <f>L120</f>
        <v>3</v>
      </c>
      <c r="H122" s="122" t="str">
        <f>K120</f>
        <v>:</v>
      </c>
      <c r="I122" s="124">
        <f>J120</f>
        <v>0</v>
      </c>
      <c r="J122" s="126"/>
      <c r="K122" s="127"/>
      <c r="L122" s="128"/>
      <c r="M122" s="120">
        <f>AG120</f>
        <v>2</v>
      </c>
      <c r="N122" s="122" t="str">
        <f>AF120</f>
        <v>:</v>
      </c>
      <c r="O122" s="138">
        <f>AE120</f>
        <v>3</v>
      </c>
      <c r="P122" s="140">
        <f>D122+G122+M122</f>
        <v>8</v>
      </c>
      <c r="Q122" s="122" t="s">
        <v>7</v>
      </c>
      <c r="R122" s="124">
        <f>F122+I122+O122</f>
        <v>5</v>
      </c>
      <c r="S122" s="134">
        <f>IF(D122&gt;F122,2,IF(AND(D122&lt;F122,E122=":"),1,0))+IF(G122&gt;I122,2,IF(AND(G122&lt;I122,H122=":"),1,0))+IF(M122&gt;O122,2,IF(AND(M122&lt;O122,N122=":"),1,0))</f>
        <v>5</v>
      </c>
      <c r="T122" s="136">
        <v>2</v>
      </c>
      <c r="V122" s="7">
        <v>5</v>
      </c>
      <c r="W122" s="11" t="str">
        <f>C121</f>
        <v>Hoppe Martin</v>
      </c>
      <c r="X122" s="17" t="s">
        <v>10</v>
      </c>
      <c r="Y122" s="14" t="str">
        <f>C125</f>
        <v>Zubko Vadim</v>
      </c>
      <c r="Z122" s="42" t="s">
        <v>159</v>
      </c>
      <c r="AA122" s="39" t="s">
        <v>155</v>
      </c>
      <c r="AB122" s="39" t="s">
        <v>153</v>
      </c>
      <c r="AC122" s="39" t="s">
        <v>175</v>
      </c>
      <c r="AD122" s="46" t="s">
        <v>168</v>
      </c>
      <c r="AE122" s="25">
        <f t="shared" si="22"/>
        <v>2</v>
      </c>
      <c r="AF122" s="26" t="s">
        <v>7</v>
      </c>
      <c r="AG122" s="27">
        <f t="shared" si="23"/>
        <v>3</v>
      </c>
      <c r="AJ122" s="114">
        <f>A120</f>
        <v>43</v>
      </c>
      <c r="AK122" s="114">
        <f>A124</f>
        <v>52</v>
      </c>
    </row>
    <row r="123" spans="1:37" ht="13.8" thickBot="1" x14ac:dyDescent="0.3">
      <c r="A123" s="189"/>
      <c r="B123" s="133"/>
      <c r="C123" s="35" t="str">
        <f>IF(A122&gt;0,IF(VLOOKUP(A122,seznam!$A$2:$C$129,2)&gt;0,VLOOKUP(A122,seznam!$A$2:$C$129,2),"------"),"------")</f>
        <v>Chloupek Ondra</v>
      </c>
      <c r="D123" s="123"/>
      <c r="E123" s="123"/>
      <c r="F123" s="125"/>
      <c r="G123" s="121"/>
      <c r="H123" s="123"/>
      <c r="I123" s="125"/>
      <c r="J123" s="129"/>
      <c r="K123" s="130"/>
      <c r="L123" s="131"/>
      <c r="M123" s="121"/>
      <c r="N123" s="123"/>
      <c r="O123" s="139"/>
      <c r="P123" s="141"/>
      <c r="Q123" s="123"/>
      <c r="R123" s="125"/>
      <c r="S123" s="135"/>
      <c r="T123" s="137"/>
      <c r="V123" s="8">
        <v>6</v>
      </c>
      <c r="W123" s="12" t="str">
        <f>C123</f>
        <v>Chloupek Ondra</v>
      </c>
      <c r="X123" s="19" t="s">
        <v>10</v>
      </c>
      <c r="Y123" s="15" t="str">
        <f>C119</f>
        <v>Papachristos Andreas</v>
      </c>
      <c r="Z123" s="43" t="s">
        <v>153</v>
      </c>
      <c r="AA123" s="44" t="s">
        <v>165</v>
      </c>
      <c r="AB123" s="44" t="s">
        <v>159</v>
      </c>
      <c r="AC123" s="44" t="s">
        <v>168</v>
      </c>
      <c r="AD123" s="47" t="s">
        <v>176</v>
      </c>
      <c r="AE123" s="28">
        <f t="shared" si="22"/>
        <v>3</v>
      </c>
      <c r="AF123" s="29" t="s">
        <v>7</v>
      </c>
      <c r="AG123" s="30">
        <f t="shared" si="23"/>
        <v>2</v>
      </c>
      <c r="AJ123" s="114">
        <f>A122</f>
        <v>40</v>
      </c>
      <c r="AK123" s="114">
        <f>A118</f>
        <v>28</v>
      </c>
    </row>
    <row r="124" spans="1:37" x14ac:dyDescent="0.25">
      <c r="A124" s="189">
        <v>52</v>
      </c>
      <c r="B124" s="132">
        <v>4</v>
      </c>
      <c r="C124" s="38" t="str">
        <f>IF(A124&gt;0,IF(VLOOKUP(A124,seznam!$A$2:$C$129,3)&gt;0,VLOOKUP(A124,seznam!$A$2:$C$129,3),"------"),"------")</f>
        <v>MK Řeznovice</v>
      </c>
      <c r="D124" s="122">
        <f>O118</f>
        <v>3</v>
      </c>
      <c r="E124" s="122" t="str">
        <f>N118</f>
        <v>:</v>
      </c>
      <c r="F124" s="124">
        <f>M118</f>
        <v>1</v>
      </c>
      <c r="G124" s="120">
        <f>O120</f>
        <v>3</v>
      </c>
      <c r="H124" s="122" t="str">
        <f>N120</f>
        <v>:</v>
      </c>
      <c r="I124" s="124">
        <f>M120</f>
        <v>2</v>
      </c>
      <c r="J124" s="120">
        <f>O122</f>
        <v>3</v>
      </c>
      <c r="K124" s="122" t="str">
        <f>N122</f>
        <v>:</v>
      </c>
      <c r="L124" s="124">
        <f>M122</f>
        <v>2</v>
      </c>
      <c r="M124" s="126"/>
      <c r="N124" s="127"/>
      <c r="O124" s="148"/>
      <c r="P124" s="140">
        <f>D124+G124+J124</f>
        <v>9</v>
      </c>
      <c r="Q124" s="122" t="s">
        <v>7</v>
      </c>
      <c r="R124" s="124">
        <f>F124+I124+L124</f>
        <v>5</v>
      </c>
      <c r="S124" s="134">
        <f>IF(D124&gt;F124,2,IF(AND(D124&lt;F124,E124=":"),1,0))+IF(G124&gt;I124,2,IF(AND(G124&lt;I124,H124=":"),1,0))+IF(J124&gt;L124,2,IF(AND(J124&lt;L124,K124=":"),1,0))</f>
        <v>6</v>
      </c>
      <c r="T124" s="136">
        <v>1</v>
      </c>
    </row>
    <row r="125" spans="1:37" ht="13.8" thickBot="1" x14ac:dyDescent="0.3">
      <c r="A125" s="190"/>
      <c r="B125" s="145"/>
      <c r="C125" s="36" t="str">
        <f>IF(A124&gt;0,IF(VLOOKUP(A124,seznam!$A$2:$C$129,2)&gt;0,VLOOKUP(A124,seznam!$A$2:$C$129,2),"------"),"------")</f>
        <v>Zubko Vadim</v>
      </c>
      <c r="D125" s="143"/>
      <c r="E125" s="143"/>
      <c r="F125" s="144"/>
      <c r="G125" s="142"/>
      <c r="H125" s="143"/>
      <c r="I125" s="144"/>
      <c r="J125" s="142"/>
      <c r="K125" s="143"/>
      <c r="L125" s="144"/>
      <c r="M125" s="149"/>
      <c r="N125" s="150"/>
      <c r="O125" s="151"/>
      <c r="P125" s="152"/>
      <c r="Q125" s="143"/>
      <c r="R125" s="144"/>
      <c r="S125" s="146"/>
      <c r="T125" s="147"/>
    </row>
    <row r="127" spans="1:37" ht="39.9" customHeight="1" x14ac:dyDescent="0.25">
      <c r="B127" s="176" t="str">
        <f>B85</f>
        <v>BTM B - U15 - 1.stupeň turnaj B</v>
      </c>
      <c r="C127" s="177"/>
      <c r="D127" s="177"/>
      <c r="E127" s="177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7"/>
      <c r="AE127" s="177"/>
      <c r="AF127" s="177"/>
      <c r="AG127" s="177"/>
    </row>
    <row r="128" spans="1:37" ht="13.8" thickBot="1" x14ac:dyDescent="0.3"/>
    <row r="129" spans="1:37" ht="13.8" thickBot="1" x14ac:dyDescent="0.3">
      <c r="A129" s="90" t="s">
        <v>2</v>
      </c>
      <c r="B129" s="162" t="s">
        <v>38</v>
      </c>
      <c r="C129" s="163"/>
      <c r="D129" s="164">
        <v>1</v>
      </c>
      <c r="E129" s="165"/>
      <c r="F129" s="166"/>
      <c r="G129" s="167">
        <v>2</v>
      </c>
      <c r="H129" s="165"/>
      <c r="I129" s="166"/>
      <c r="J129" s="167">
        <v>3</v>
      </c>
      <c r="K129" s="165"/>
      <c r="L129" s="166"/>
      <c r="M129" s="167">
        <v>4</v>
      </c>
      <c r="N129" s="165"/>
      <c r="O129" s="168"/>
      <c r="P129" s="164" t="s">
        <v>4</v>
      </c>
      <c r="Q129" s="169"/>
      <c r="R129" s="170"/>
      <c r="S129" s="5" t="s">
        <v>5</v>
      </c>
      <c r="T129" s="4" t="s">
        <v>6</v>
      </c>
    </row>
    <row r="130" spans="1:37" x14ac:dyDescent="0.25">
      <c r="A130" s="188">
        <v>29</v>
      </c>
      <c r="B130" s="171">
        <v>1</v>
      </c>
      <c r="C130" s="37" t="str">
        <f>IF(A130&gt;0,IF(VLOOKUP(A130,seznam!$A$2:$C$129,3)&gt;0,VLOOKUP(A130,seznam!$A$2:$C$129,3),"------"),"------")</f>
        <v>KST Vyškov</v>
      </c>
      <c r="D130" s="172"/>
      <c r="E130" s="173"/>
      <c r="F130" s="174"/>
      <c r="G130" s="155">
        <f>AE133</f>
        <v>3</v>
      </c>
      <c r="H130" s="156" t="str">
        <f>AF133</f>
        <v>:</v>
      </c>
      <c r="I130" s="175">
        <f>AG133</f>
        <v>1</v>
      </c>
      <c r="J130" s="155">
        <f>AG135</f>
        <v>3</v>
      </c>
      <c r="K130" s="156" t="str">
        <f>AF135</f>
        <v>:</v>
      </c>
      <c r="L130" s="175">
        <f>AE135</f>
        <v>0</v>
      </c>
      <c r="M130" s="155">
        <f>AE130</f>
        <v>3</v>
      </c>
      <c r="N130" s="156" t="str">
        <f>AF130</f>
        <v>:</v>
      </c>
      <c r="O130" s="157">
        <f>AG130</f>
        <v>0</v>
      </c>
      <c r="P130" s="158">
        <f>G130+J130+M130</f>
        <v>9</v>
      </c>
      <c r="Q130" s="156" t="s">
        <v>7</v>
      </c>
      <c r="R130" s="175">
        <f>I130+L130+O130</f>
        <v>1</v>
      </c>
      <c r="S130" s="153">
        <f>IF(G130&gt;I130,2,IF(AND(G130&lt;I130,H130=":"),1,0))+IF(J130&gt;L130,2,IF(AND(J130&lt;L130,K130=":"),1,0))+IF(M130&gt;O130,2,IF(AND(M130&lt;O130,N130=":"),1,0))</f>
        <v>6</v>
      </c>
      <c r="T130" s="154">
        <v>1</v>
      </c>
      <c r="V130" s="6">
        <v>1</v>
      </c>
      <c r="W130" s="10" t="str">
        <f>C131</f>
        <v>Zaoral Milan</v>
      </c>
      <c r="X130" s="16" t="s">
        <v>10</v>
      </c>
      <c r="Y130" s="13" t="str">
        <f>C137</f>
        <v>Kazdera Pavel</v>
      </c>
      <c r="Z130" s="40" t="s">
        <v>152</v>
      </c>
      <c r="AA130" s="41" t="s">
        <v>156</v>
      </c>
      <c r="AB130" s="41" t="s">
        <v>156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14">
        <f>A130</f>
        <v>29</v>
      </c>
      <c r="AK130" s="114">
        <f>A136</f>
        <v>50</v>
      </c>
    </row>
    <row r="131" spans="1:37" x14ac:dyDescent="0.25">
      <c r="A131" s="189"/>
      <c r="B131" s="133"/>
      <c r="C131" s="89" t="str">
        <f>IF(A130&gt;0,IF(VLOOKUP(A130,seznam!$A$2:$C$129,2)&gt;0,VLOOKUP(A130,seznam!$A$2:$C$129,2),"------"),"------")</f>
        <v>Zaoral Milan</v>
      </c>
      <c r="D131" s="130"/>
      <c r="E131" s="130"/>
      <c r="F131" s="131"/>
      <c r="G131" s="121"/>
      <c r="H131" s="123"/>
      <c r="I131" s="125"/>
      <c r="J131" s="121"/>
      <c r="K131" s="123"/>
      <c r="L131" s="125"/>
      <c r="M131" s="121"/>
      <c r="N131" s="123"/>
      <c r="O131" s="139"/>
      <c r="P131" s="141"/>
      <c r="Q131" s="123"/>
      <c r="R131" s="125"/>
      <c r="S131" s="135"/>
      <c r="T131" s="137"/>
      <c r="V131" s="7">
        <v>2</v>
      </c>
      <c r="W131" s="11" t="str">
        <f>C133</f>
        <v>Uherková Lucie</v>
      </c>
      <c r="X131" s="17" t="s">
        <v>10</v>
      </c>
      <c r="Y131" s="14" t="str">
        <f>C135</f>
        <v>Kyzlinková Michaela</v>
      </c>
      <c r="Z131" s="42" t="s">
        <v>165</v>
      </c>
      <c r="AA131" s="39" t="s">
        <v>157</v>
      </c>
      <c r="AB131" s="39" t="s">
        <v>155</v>
      </c>
      <c r="AC131" s="39"/>
      <c r="AD131" s="46"/>
      <c r="AE131" s="25">
        <f t="shared" si="24"/>
        <v>3</v>
      </c>
      <c r="AF131" s="26" t="s">
        <v>7</v>
      </c>
      <c r="AG131" s="27">
        <f t="shared" si="25"/>
        <v>0</v>
      </c>
      <c r="AJ131" s="114">
        <f>A132</f>
        <v>41</v>
      </c>
      <c r="AK131" s="114">
        <f>A134</f>
        <v>38</v>
      </c>
    </row>
    <row r="132" spans="1:37" x14ac:dyDescent="0.25">
      <c r="A132" s="189">
        <v>41</v>
      </c>
      <c r="B132" s="132">
        <v>2</v>
      </c>
      <c r="C132" s="38" t="str">
        <f>IF(A132&gt;0,IF(VLOOKUP(A132,seznam!$A$2:$C$129,3)&gt;0,VLOOKUP(A132,seznam!$A$2:$C$129,3),"------"),"------")</f>
        <v>Sokol Vracov</v>
      </c>
      <c r="D132" s="122">
        <f>I130</f>
        <v>1</v>
      </c>
      <c r="E132" s="122" t="str">
        <f>H130</f>
        <v>:</v>
      </c>
      <c r="F132" s="124">
        <f>G130</f>
        <v>3</v>
      </c>
      <c r="G132" s="126"/>
      <c r="H132" s="127"/>
      <c r="I132" s="128"/>
      <c r="J132" s="120">
        <f>AE131</f>
        <v>3</v>
      </c>
      <c r="K132" s="122" t="str">
        <f>AF131</f>
        <v>:</v>
      </c>
      <c r="L132" s="124">
        <f>AG131</f>
        <v>0</v>
      </c>
      <c r="M132" s="120">
        <f>AE134</f>
        <v>3</v>
      </c>
      <c r="N132" s="122" t="str">
        <f>AF134</f>
        <v>:</v>
      </c>
      <c r="O132" s="138">
        <f>AG134</f>
        <v>0</v>
      </c>
      <c r="P132" s="140">
        <f>D132+J132+M132</f>
        <v>7</v>
      </c>
      <c r="Q132" s="122" t="s">
        <v>7</v>
      </c>
      <c r="R132" s="124">
        <f>F132+L132+O132</f>
        <v>3</v>
      </c>
      <c r="S132" s="134">
        <f>IF(D132&gt;F132,2,IF(AND(D132&lt;F132,E132=":"),1,0))+IF(J132&gt;L132,2,IF(AND(J132&lt;L132,K132=":"),1,0))+IF(M132&gt;O132,2,IF(AND(M132&lt;O132,N132=":"),1,0))</f>
        <v>5</v>
      </c>
      <c r="T132" s="136">
        <v>2</v>
      </c>
      <c r="V132" s="7">
        <v>3</v>
      </c>
      <c r="W132" s="11" t="str">
        <f>C137</f>
        <v>Kazdera Pavel</v>
      </c>
      <c r="X132" s="18" t="s">
        <v>10</v>
      </c>
      <c r="Y132" s="14" t="str">
        <f>C135</f>
        <v>Kyzlinková Michaela</v>
      </c>
      <c r="Z132" s="42" t="s">
        <v>175</v>
      </c>
      <c r="AA132" s="39" t="s">
        <v>175</v>
      </c>
      <c r="AB132" s="39" t="s">
        <v>167</v>
      </c>
      <c r="AC132" s="39"/>
      <c r="AD132" s="46"/>
      <c r="AE132" s="25">
        <f t="shared" si="24"/>
        <v>0</v>
      </c>
      <c r="AF132" s="26" t="s">
        <v>7</v>
      </c>
      <c r="AG132" s="27">
        <f t="shared" si="25"/>
        <v>3</v>
      </c>
      <c r="AJ132" s="114">
        <f>A136</f>
        <v>50</v>
      </c>
      <c r="AK132" s="114">
        <f>A134</f>
        <v>38</v>
      </c>
    </row>
    <row r="133" spans="1:37" x14ac:dyDescent="0.25">
      <c r="A133" s="189"/>
      <c r="B133" s="133"/>
      <c r="C133" s="35" t="str">
        <f>IF(A132&gt;0,IF(VLOOKUP(A132,seznam!$A$2:$C$129,2)&gt;0,VLOOKUP(A132,seznam!$A$2:$C$129,2),"------"),"------")</f>
        <v>Uherková Lucie</v>
      </c>
      <c r="D133" s="123"/>
      <c r="E133" s="123"/>
      <c r="F133" s="125"/>
      <c r="G133" s="129"/>
      <c r="H133" s="130"/>
      <c r="I133" s="131"/>
      <c r="J133" s="121"/>
      <c r="K133" s="123"/>
      <c r="L133" s="125"/>
      <c r="M133" s="121"/>
      <c r="N133" s="123"/>
      <c r="O133" s="139"/>
      <c r="P133" s="161"/>
      <c r="Q133" s="159"/>
      <c r="R133" s="160"/>
      <c r="S133" s="135"/>
      <c r="T133" s="137"/>
      <c r="V133" s="7">
        <v>4</v>
      </c>
      <c r="W133" s="11" t="str">
        <f>C131</f>
        <v>Zaoral Milan</v>
      </c>
      <c r="X133" s="17" t="s">
        <v>10</v>
      </c>
      <c r="Y133" s="14" t="str">
        <f>C133</f>
        <v>Uherková Lucie</v>
      </c>
      <c r="Z133" s="42" t="s">
        <v>153</v>
      </c>
      <c r="AA133" s="39" t="s">
        <v>180</v>
      </c>
      <c r="AB133" s="39" t="s">
        <v>159</v>
      </c>
      <c r="AC133" s="39" t="s">
        <v>157</v>
      </c>
      <c r="AD133" s="46"/>
      <c r="AE133" s="25">
        <f t="shared" si="24"/>
        <v>3</v>
      </c>
      <c r="AF133" s="26" t="s">
        <v>7</v>
      </c>
      <c r="AG133" s="27">
        <f t="shared" si="25"/>
        <v>1</v>
      </c>
      <c r="AJ133" s="114">
        <f>A130</f>
        <v>29</v>
      </c>
      <c r="AK133" s="114">
        <f>A132</f>
        <v>41</v>
      </c>
    </row>
    <row r="134" spans="1:37" x14ac:dyDescent="0.25">
      <c r="A134" s="189">
        <v>38</v>
      </c>
      <c r="B134" s="132">
        <v>3</v>
      </c>
      <c r="C134" s="38" t="str">
        <f>IF(A134&gt;0,IF(VLOOKUP(A134,seznam!$A$2:$C$129,3)&gt;0,VLOOKUP(A134,seznam!$A$2:$C$129,3),"------"),"------")</f>
        <v>KST Blansko</v>
      </c>
      <c r="D134" s="122">
        <f>L130</f>
        <v>0</v>
      </c>
      <c r="E134" s="122" t="str">
        <f>K130</f>
        <v>:</v>
      </c>
      <c r="F134" s="124">
        <f>J130</f>
        <v>3</v>
      </c>
      <c r="G134" s="120">
        <f>L132</f>
        <v>0</v>
      </c>
      <c r="H134" s="122" t="str">
        <f>K132</f>
        <v>:</v>
      </c>
      <c r="I134" s="124">
        <f>J132</f>
        <v>3</v>
      </c>
      <c r="J134" s="126"/>
      <c r="K134" s="127"/>
      <c r="L134" s="128"/>
      <c r="M134" s="120">
        <f>AG132</f>
        <v>3</v>
      </c>
      <c r="N134" s="122" t="str">
        <f>AF132</f>
        <v>:</v>
      </c>
      <c r="O134" s="138">
        <f>AE132</f>
        <v>0</v>
      </c>
      <c r="P134" s="140">
        <f>D134+G134+M134</f>
        <v>3</v>
      </c>
      <c r="Q134" s="122" t="s">
        <v>7</v>
      </c>
      <c r="R134" s="124">
        <f>F134+I134+O134</f>
        <v>6</v>
      </c>
      <c r="S134" s="134">
        <f>IF(D134&gt;F134,2,IF(AND(D134&lt;F134,E134=":"),1,0))+IF(G134&gt;I134,2,IF(AND(G134&lt;I134,H134=":"),1,0))+IF(M134&gt;O134,2,IF(AND(M134&lt;O134,N134=":"),1,0))</f>
        <v>4</v>
      </c>
      <c r="T134" s="136">
        <v>3</v>
      </c>
      <c r="V134" s="7">
        <v>5</v>
      </c>
      <c r="W134" s="11" t="str">
        <f>C133</f>
        <v>Uherková Lucie</v>
      </c>
      <c r="X134" s="17" t="s">
        <v>10</v>
      </c>
      <c r="Y134" s="14" t="str">
        <f>C137</f>
        <v>Kazdera Pavel</v>
      </c>
      <c r="Z134" s="42" t="s">
        <v>158</v>
      </c>
      <c r="AA134" s="39" t="s">
        <v>158</v>
      </c>
      <c r="AB134" s="39" t="s">
        <v>166</v>
      </c>
      <c r="AC134" s="39"/>
      <c r="AD134" s="46"/>
      <c r="AE134" s="25">
        <f t="shared" si="24"/>
        <v>3</v>
      </c>
      <c r="AF134" s="26" t="s">
        <v>7</v>
      </c>
      <c r="AG134" s="27">
        <f t="shared" si="25"/>
        <v>0</v>
      </c>
      <c r="AJ134" s="114">
        <f>A132</f>
        <v>41</v>
      </c>
      <c r="AK134" s="114">
        <f>A136</f>
        <v>50</v>
      </c>
    </row>
    <row r="135" spans="1:37" ht="13.8" thickBot="1" x14ac:dyDescent="0.3">
      <c r="A135" s="189"/>
      <c r="B135" s="133"/>
      <c r="C135" s="35" t="str">
        <f>IF(A134&gt;0,IF(VLOOKUP(A134,seznam!$A$2:$C$129,2)&gt;0,VLOOKUP(A134,seznam!$A$2:$C$129,2),"------"),"------")</f>
        <v>Kyzlinková Michaela</v>
      </c>
      <c r="D135" s="123"/>
      <c r="E135" s="123"/>
      <c r="F135" s="125"/>
      <c r="G135" s="121"/>
      <c r="H135" s="123"/>
      <c r="I135" s="125"/>
      <c r="J135" s="129"/>
      <c r="K135" s="130"/>
      <c r="L135" s="131"/>
      <c r="M135" s="121"/>
      <c r="N135" s="123"/>
      <c r="O135" s="139"/>
      <c r="P135" s="141"/>
      <c r="Q135" s="123"/>
      <c r="R135" s="125"/>
      <c r="S135" s="135"/>
      <c r="T135" s="137"/>
      <c r="V135" s="8">
        <v>6</v>
      </c>
      <c r="W135" s="12" t="str">
        <f>C135</f>
        <v>Kyzlinková Michaela</v>
      </c>
      <c r="X135" s="19" t="s">
        <v>10</v>
      </c>
      <c r="Y135" s="15" t="str">
        <f>C131</f>
        <v>Zaoral Milan</v>
      </c>
      <c r="Z135" s="43" t="s">
        <v>163</v>
      </c>
      <c r="AA135" s="44" t="s">
        <v>175</v>
      </c>
      <c r="AB135" s="44" t="s">
        <v>167</v>
      </c>
      <c r="AC135" s="44"/>
      <c r="AD135" s="47"/>
      <c r="AE135" s="28">
        <f t="shared" si="24"/>
        <v>0</v>
      </c>
      <c r="AF135" s="29" t="s">
        <v>7</v>
      </c>
      <c r="AG135" s="30">
        <f t="shared" si="25"/>
        <v>3</v>
      </c>
      <c r="AJ135" s="114">
        <f>A134</f>
        <v>38</v>
      </c>
      <c r="AK135" s="114">
        <f>A130</f>
        <v>29</v>
      </c>
    </row>
    <row r="136" spans="1:37" x14ac:dyDescent="0.25">
      <c r="A136" s="189">
        <v>50</v>
      </c>
      <c r="B136" s="132">
        <v>4</v>
      </c>
      <c r="C136" s="38" t="str">
        <f>IF(A136&gt;0,IF(VLOOKUP(A136,seznam!$A$2:$C$129,3)&gt;0,VLOOKUP(A136,seznam!$A$2:$C$129,3),"------"),"------")</f>
        <v>Sokol Znojmo-Orel Únanov</v>
      </c>
      <c r="D136" s="122">
        <f>O130</f>
        <v>0</v>
      </c>
      <c r="E136" s="122" t="str">
        <f>N130</f>
        <v>:</v>
      </c>
      <c r="F136" s="124">
        <f>M130</f>
        <v>3</v>
      </c>
      <c r="G136" s="120">
        <f>O132</f>
        <v>0</v>
      </c>
      <c r="H136" s="122" t="str">
        <f>N132</f>
        <v>:</v>
      </c>
      <c r="I136" s="124">
        <f>M132</f>
        <v>3</v>
      </c>
      <c r="J136" s="120">
        <f>O134</f>
        <v>0</v>
      </c>
      <c r="K136" s="122" t="str">
        <f>N134</f>
        <v>:</v>
      </c>
      <c r="L136" s="124">
        <f>M134</f>
        <v>3</v>
      </c>
      <c r="M136" s="126"/>
      <c r="N136" s="127"/>
      <c r="O136" s="148"/>
      <c r="P136" s="140">
        <f>D136+G136+J136</f>
        <v>0</v>
      </c>
      <c r="Q136" s="122" t="s">
        <v>7</v>
      </c>
      <c r="R136" s="124">
        <f>F136+I136+L136</f>
        <v>9</v>
      </c>
      <c r="S136" s="134">
        <f>IF(D136&gt;F136,2,IF(AND(D136&lt;F136,E136=":"),1,0))+IF(G136&gt;I136,2,IF(AND(G136&lt;I136,H136=":"),1,0))+IF(J136&gt;L136,2,IF(AND(J136&lt;L136,K136=":"),1,0))</f>
        <v>3</v>
      </c>
      <c r="T136" s="136">
        <v>4</v>
      </c>
    </row>
    <row r="137" spans="1:37" ht="13.8" thickBot="1" x14ac:dyDescent="0.3">
      <c r="A137" s="190"/>
      <c r="B137" s="145"/>
      <c r="C137" s="36" t="str">
        <f>IF(A136&gt;0,IF(VLOOKUP(A136,seznam!$A$2:$C$129,2)&gt;0,VLOOKUP(A136,seznam!$A$2:$C$129,2),"------"),"------")</f>
        <v>Kazdera Pavel</v>
      </c>
      <c r="D137" s="143"/>
      <c r="E137" s="143"/>
      <c r="F137" s="144"/>
      <c r="G137" s="142"/>
      <c r="H137" s="143"/>
      <c r="I137" s="144"/>
      <c r="J137" s="142"/>
      <c r="K137" s="143"/>
      <c r="L137" s="144"/>
      <c r="M137" s="149"/>
      <c r="N137" s="150"/>
      <c r="O137" s="151"/>
      <c r="P137" s="152"/>
      <c r="Q137" s="143"/>
      <c r="R137" s="144"/>
      <c r="S137" s="146"/>
      <c r="T137" s="147"/>
    </row>
    <row r="138" spans="1:37" ht="13.8" thickBot="1" x14ac:dyDescent="0.3"/>
    <row r="139" spans="1:37" ht="13.8" thickBot="1" x14ac:dyDescent="0.3">
      <c r="A139" s="90" t="s">
        <v>2</v>
      </c>
      <c r="B139" s="162" t="s">
        <v>39</v>
      </c>
      <c r="C139" s="163"/>
      <c r="D139" s="164">
        <v>1</v>
      </c>
      <c r="E139" s="165"/>
      <c r="F139" s="166"/>
      <c r="G139" s="167">
        <v>2</v>
      </c>
      <c r="H139" s="165"/>
      <c r="I139" s="166"/>
      <c r="J139" s="167">
        <v>3</v>
      </c>
      <c r="K139" s="165"/>
      <c r="L139" s="166"/>
      <c r="M139" s="167">
        <v>4</v>
      </c>
      <c r="N139" s="165"/>
      <c r="O139" s="168"/>
      <c r="P139" s="164" t="s">
        <v>4</v>
      </c>
      <c r="Q139" s="169"/>
      <c r="R139" s="170"/>
      <c r="S139" s="5" t="s">
        <v>5</v>
      </c>
      <c r="T139" s="4" t="s">
        <v>6</v>
      </c>
    </row>
    <row r="140" spans="1:37" x14ac:dyDescent="0.25">
      <c r="A140" s="188">
        <v>30</v>
      </c>
      <c r="B140" s="171">
        <v>1</v>
      </c>
      <c r="C140" s="37" t="str">
        <f>IF(A140&gt;0,IF(VLOOKUP(A140,seznam!$A$2:$C$129,3)&gt;0,VLOOKUP(A140,seznam!$A$2:$C$129,3),"------"),"------")</f>
        <v>KST FOSFA LVA</v>
      </c>
      <c r="D140" s="172"/>
      <c r="E140" s="173"/>
      <c r="F140" s="174"/>
      <c r="G140" s="155">
        <f>AE143</f>
        <v>3</v>
      </c>
      <c r="H140" s="156" t="str">
        <f>AF143</f>
        <v>:</v>
      </c>
      <c r="I140" s="175">
        <f>AG143</f>
        <v>0</v>
      </c>
      <c r="J140" s="155">
        <f>AG145</f>
        <v>3</v>
      </c>
      <c r="K140" s="156" t="str">
        <f>AF145</f>
        <v>:</v>
      </c>
      <c r="L140" s="175">
        <f>AE145</f>
        <v>0</v>
      </c>
      <c r="M140" s="155">
        <f>AE140</f>
        <v>3</v>
      </c>
      <c r="N140" s="156" t="str">
        <f>AF140</f>
        <v>:</v>
      </c>
      <c r="O140" s="157">
        <f>AG140</f>
        <v>0</v>
      </c>
      <c r="P140" s="158">
        <f>G140+J140+M140</f>
        <v>9</v>
      </c>
      <c r="Q140" s="156" t="s">
        <v>7</v>
      </c>
      <c r="R140" s="175">
        <f>I140+L140+O140</f>
        <v>0</v>
      </c>
      <c r="S140" s="153">
        <f>IF(G140&gt;I140,2,IF(AND(G140&lt;I140,H140=":"),1,0))+IF(J140&gt;L140,2,IF(AND(J140&lt;L140,K140=":"),1,0))+IF(M140&gt;O140,2,IF(AND(M140&lt;O140,N140=":"),1,0))</f>
        <v>6</v>
      </c>
      <c r="T140" s="154">
        <v>1</v>
      </c>
      <c r="V140" s="6">
        <v>1</v>
      </c>
      <c r="W140" s="10" t="str">
        <f>C141</f>
        <v>Pavlík Dominik</v>
      </c>
      <c r="X140" s="16" t="s">
        <v>10</v>
      </c>
      <c r="Y140" s="13" t="str">
        <f>C147</f>
        <v>Čech Jan</v>
      </c>
      <c r="Z140" s="40" t="s">
        <v>165</v>
      </c>
      <c r="AA140" s="41" t="s">
        <v>155</v>
      </c>
      <c r="AB140" s="41" t="s">
        <v>166</v>
      </c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14">
        <f>A140</f>
        <v>30</v>
      </c>
      <c r="AK140" s="114">
        <f>A146</f>
        <v>53</v>
      </c>
    </row>
    <row r="141" spans="1:37" x14ac:dyDescent="0.25">
      <c r="A141" s="189"/>
      <c r="B141" s="133"/>
      <c r="C141" s="89" t="str">
        <f>IF(A140&gt;0,IF(VLOOKUP(A140,seznam!$A$2:$C$129,2)&gt;0,VLOOKUP(A140,seznam!$A$2:$C$129,2),"------"),"------")</f>
        <v>Pavlík Dominik</v>
      </c>
      <c r="D141" s="130"/>
      <c r="E141" s="130"/>
      <c r="F141" s="131"/>
      <c r="G141" s="121"/>
      <c r="H141" s="123"/>
      <c r="I141" s="125"/>
      <c r="J141" s="121"/>
      <c r="K141" s="123"/>
      <c r="L141" s="125"/>
      <c r="M141" s="121"/>
      <c r="N141" s="123"/>
      <c r="O141" s="139"/>
      <c r="P141" s="141"/>
      <c r="Q141" s="123"/>
      <c r="R141" s="125"/>
      <c r="S141" s="135"/>
      <c r="T141" s="137"/>
      <c r="V141" s="7">
        <v>2</v>
      </c>
      <c r="W141" s="11" t="str">
        <f>C143</f>
        <v>Guldanová Sára</v>
      </c>
      <c r="X141" s="17" t="s">
        <v>10</v>
      </c>
      <c r="Y141" s="14" t="str">
        <f>C145</f>
        <v>Zuck Adam</v>
      </c>
      <c r="Z141" s="42" t="s">
        <v>162</v>
      </c>
      <c r="AA141" s="39" t="s">
        <v>163</v>
      </c>
      <c r="AB141" s="39" t="s">
        <v>175</v>
      </c>
      <c r="AC141" s="39"/>
      <c r="AD141" s="46"/>
      <c r="AE141" s="25">
        <f t="shared" si="26"/>
        <v>0</v>
      </c>
      <c r="AF141" s="26" t="s">
        <v>7</v>
      </c>
      <c r="AG141" s="27">
        <f t="shared" si="27"/>
        <v>3</v>
      </c>
      <c r="AJ141" s="114">
        <f>A142</f>
        <v>46</v>
      </c>
      <c r="AK141" s="114">
        <f>A144</f>
        <v>34</v>
      </c>
    </row>
    <row r="142" spans="1:37" x14ac:dyDescent="0.25">
      <c r="A142" s="189">
        <v>46</v>
      </c>
      <c r="B142" s="132">
        <v>2</v>
      </c>
      <c r="C142" s="38" t="str">
        <f>IF(A142&gt;0,IF(VLOOKUP(A142,seznam!$A$2:$C$129,3)&gt;0,VLOOKUP(A142,seznam!$A$2:$C$129,3),"------"),"------")</f>
        <v>Agrotec Hustopeče</v>
      </c>
      <c r="D142" s="122">
        <f>I140</f>
        <v>0</v>
      </c>
      <c r="E142" s="122" t="str">
        <f>H140</f>
        <v>:</v>
      </c>
      <c r="F142" s="124">
        <f>G140</f>
        <v>3</v>
      </c>
      <c r="G142" s="126"/>
      <c r="H142" s="127"/>
      <c r="I142" s="128"/>
      <c r="J142" s="120">
        <f>AE141</f>
        <v>0</v>
      </c>
      <c r="K142" s="122" t="str">
        <f>AF141</f>
        <v>:</v>
      </c>
      <c r="L142" s="124">
        <f>AG141</f>
        <v>3</v>
      </c>
      <c r="M142" s="120">
        <f>AE144</f>
        <v>2</v>
      </c>
      <c r="N142" s="122" t="str">
        <f>AF144</f>
        <v>:</v>
      </c>
      <c r="O142" s="138">
        <f>AG144</f>
        <v>3</v>
      </c>
      <c r="P142" s="140">
        <f>D142+J142+M142</f>
        <v>2</v>
      </c>
      <c r="Q142" s="122" t="s">
        <v>7</v>
      </c>
      <c r="R142" s="124">
        <f>F142+L142+O142</f>
        <v>9</v>
      </c>
      <c r="S142" s="134">
        <f>IF(D142&gt;F142,2,IF(AND(D142&lt;F142,E142=":"),1,0))+IF(J142&gt;L142,2,IF(AND(J142&lt;L142,K142=":"),1,0))+IF(M142&gt;O142,2,IF(AND(M142&lt;O142,N142=":"),1,0))</f>
        <v>3</v>
      </c>
      <c r="T142" s="136">
        <v>4</v>
      </c>
      <c r="V142" s="7">
        <v>3</v>
      </c>
      <c r="W142" s="11" t="str">
        <f>C147</f>
        <v>Čech Jan</v>
      </c>
      <c r="X142" s="18" t="s">
        <v>10</v>
      </c>
      <c r="Y142" s="14" t="str">
        <f>C145</f>
        <v>Zuck Adam</v>
      </c>
      <c r="Z142" s="42" t="s">
        <v>159</v>
      </c>
      <c r="AA142" s="39" t="s">
        <v>169</v>
      </c>
      <c r="AB142" s="39" t="s">
        <v>155</v>
      </c>
      <c r="AC142" s="39" t="s">
        <v>161</v>
      </c>
      <c r="AD142" s="46"/>
      <c r="AE142" s="25">
        <f t="shared" si="26"/>
        <v>3</v>
      </c>
      <c r="AF142" s="26" t="s">
        <v>7</v>
      </c>
      <c r="AG142" s="27">
        <f t="shared" si="27"/>
        <v>1</v>
      </c>
      <c r="AJ142" s="114">
        <f>A146</f>
        <v>53</v>
      </c>
      <c r="AK142" s="114">
        <f>A144</f>
        <v>34</v>
      </c>
    </row>
    <row r="143" spans="1:37" x14ac:dyDescent="0.25">
      <c r="A143" s="189"/>
      <c r="B143" s="133"/>
      <c r="C143" s="35" t="str">
        <f>IF(A142&gt;0,IF(VLOOKUP(A142,seznam!$A$2:$C$129,2)&gt;0,VLOOKUP(A142,seznam!$A$2:$C$129,2),"------"),"------")</f>
        <v>Guldanová Sára</v>
      </c>
      <c r="D143" s="123"/>
      <c r="E143" s="123"/>
      <c r="F143" s="125"/>
      <c r="G143" s="129"/>
      <c r="H143" s="130"/>
      <c r="I143" s="131"/>
      <c r="J143" s="121"/>
      <c r="K143" s="123"/>
      <c r="L143" s="125"/>
      <c r="M143" s="121"/>
      <c r="N143" s="123"/>
      <c r="O143" s="139"/>
      <c r="P143" s="161"/>
      <c r="Q143" s="159"/>
      <c r="R143" s="160"/>
      <c r="S143" s="135"/>
      <c r="T143" s="137"/>
      <c r="V143" s="7">
        <v>4</v>
      </c>
      <c r="W143" s="11" t="str">
        <f>C141</f>
        <v>Pavlík Dominik</v>
      </c>
      <c r="X143" s="17" t="s">
        <v>10</v>
      </c>
      <c r="Y143" s="14" t="str">
        <f>C143</f>
        <v>Guldanová Sára</v>
      </c>
      <c r="Z143" s="42" t="s">
        <v>153</v>
      </c>
      <c r="AA143" s="39" t="s">
        <v>165</v>
      </c>
      <c r="AB143" s="39" t="s">
        <v>158</v>
      </c>
      <c r="AC143" s="39"/>
      <c r="AD143" s="46"/>
      <c r="AE143" s="25">
        <f t="shared" si="26"/>
        <v>3</v>
      </c>
      <c r="AF143" s="26" t="s">
        <v>7</v>
      </c>
      <c r="AG143" s="27">
        <f t="shared" si="27"/>
        <v>0</v>
      </c>
      <c r="AJ143" s="114">
        <f>A140</f>
        <v>30</v>
      </c>
      <c r="AK143" s="114">
        <f>A142</f>
        <v>46</v>
      </c>
    </row>
    <row r="144" spans="1:37" x14ac:dyDescent="0.25">
      <c r="A144" s="189">
        <v>34</v>
      </c>
      <c r="B144" s="132">
        <v>3</v>
      </c>
      <c r="C144" s="38" t="str">
        <f>IF(A144&gt;0,IF(VLOOKUP(A144,seznam!$A$2:$C$129,3)&gt;0,VLOOKUP(A144,seznam!$A$2:$C$129,3),"------"),"------")</f>
        <v>KST Blansko</v>
      </c>
      <c r="D144" s="122">
        <f>L140</f>
        <v>0</v>
      </c>
      <c r="E144" s="122" t="str">
        <f>K140</f>
        <v>:</v>
      </c>
      <c r="F144" s="124">
        <f>J140</f>
        <v>3</v>
      </c>
      <c r="G144" s="120">
        <f>L142</f>
        <v>3</v>
      </c>
      <c r="H144" s="122" t="str">
        <f>K142</f>
        <v>:</v>
      </c>
      <c r="I144" s="124">
        <f>J142</f>
        <v>0</v>
      </c>
      <c r="J144" s="126"/>
      <c r="K144" s="127"/>
      <c r="L144" s="128"/>
      <c r="M144" s="120">
        <f>AG142</f>
        <v>1</v>
      </c>
      <c r="N144" s="122" t="str">
        <f>AF142</f>
        <v>:</v>
      </c>
      <c r="O144" s="138">
        <f>AE142</f>
        <v>3</v>
      </c>
      <c r="P144" s="140">
        <f>D144+G144+M144</f>
        <v>4</v>
      </c>
      <c r="Q144" s="122" t="s">
        <v>7</v>
      </c>
      <c r="R144" s="124">
        <f>F144+I144+O144</f>
        <v>6</v>
      </c>
      <c r="S144" s="134">
        <f>IF(D144&gt;F144,2,IF(AND(D144&lt;F144,E144=":"),1,0))+IF(G144&gt;I144,2,IF(AND(G144&lt;I144,H144=":"),1,0))+IF(M144&gt;O144,2,IF(AND(M144&lt;O144,N144=":"),1,0))</f>
        <v>4</v>
      </c>
      <c r="T144" s="136">
        <v>3</v>
      </c>
      <c r="V144" s="7">
        <v>5</v>
      </c>
      <c r="W144" s="11" t="str">
        <f>C143</f>
        <v>Guldanová Sára</v>
      </c>
      <c r="X144" s="17" t="s">
        <v>10</v>
      </c>
      <c r="Y144" s="14" t="str">
        <f>C147</f>
        <v>Čech Jan</v>
      </c>
      <c r="Z144" s="42" t="s">
        <v>157</v>
      </c>
      <c r="AA144" s="39" t="s">
        <v>173</v>
      </c>
      <c r="AB144" s="39" t="s">
        <v>159</v>
      </c>
      <c r="AC144" s="39" t="s">
        <v>162</v>
      </c>
      <c r="AD144" s="46" t="s">
        <v>163</v>
      </c>
      <c r="AE144" s="25">
        <f t="shared" si="26"/>
        <v>2</v>
      </c>
      <c r="AF144" s="26" t="s">
        <v>7</v>
      </c>
      <c r="AG144" s="27">
        <f t="shared" si="27"/>
        <v>3</v>
      </c>
      <c r="AJ144" s="114">
        <f>A142</f>
        <v>46</v>
      </c>
      <c r="AK144" s="114">
        <f>A146</f>
        <v>53</v>
      </c>
    </row>
    <row r="145" spans="1:37" ht="13.8" thickBot="1" x14ac:dyDescent="0.3">
      <c r="A145" s="189"/>
      <c r="B145" s="133"/>
      <c r="C145" s="35" t="str">
        <f>IF(A144&gt;0,IF(VLOOKUP(A144,seznam!$A$2:$C$129,2)&gt;0,VLOOKUP(A144,seznam!$A$2:$C$129,2),"------"),"------")</f>
        <v>Zuck Adam</v>
      </c>
      <c r="D145" s="123"/>
      <c r="E145" s="123"/>
      <c r="F145" s="125"/>
      <c r="G145" s="121"/>
      <c r="H145" s="123"/>
      <c r="I145" s="125"/>
      <c r="J145" s="129"/>
      <c r="K145" s="130"/>
      <c r="L145" s="131"/>
      <c r="M145" s="121"/>
      <c r="N145" s="123"/>
      <c r="O145" s="139"/>
      <c r="P145" s="141"/>
      <c r="Q145" s="123"/>
      <c r="R145" s="125"/>
      <c r="S145" s="135"/>
      <c r="T145" s="137"/>
      <c r="V145" s="8">
        <v>6</v>
      </c>
      <c r="W145" s="12" t="str">
        <f>C145</f>
        <v>Zuck Adam</v>
      </c>
      <c r="X145" s="19" t="s">
        <v>10</v>
      </c>
      <c r="Y145" s="15" t="str">
        <f>C141</f>
        <v>Pavlík Dominik</v>
      </c>
      <c r="Z145" s="43" t="s">
        <v>160</v>
      </c>
      <c r="AA145" s="44" t="s">
        <v>175</v>
      </c>
      <c r="AB145" s="44" t="s">
        <v>170</v>
      </c>
      <c r="AC145" s="44"/>
      <c r="AD145" s="47"/>
      <c r="AE145" s="28">
        <f t="shared" si="26"/>
        <v>0</v>
      </c>
      <c r="AF145" s="29" t="s">
        <v>7</v>
      </c>
      <c r="AG145" s="30">
        <f t="shared" si="27"/>
        <v>3</v>
      </c>
      <c r="AJ145" s="114">
        <f>A144</f>
        <v>34</v>
      </c>
      <c r="AK145" s="114">
        <f>A140</f>
        <v>30</v>
      </c>
    </row>
    <row r="146" spans="1:37" x14ac:dyDescent="0.25">
      <c r="A146" s="189">
        <v>53</v>
      </c>
      <c r="B146" s="132">
        <v>4</v>
      </c>
      <c r="C146" s="38" t="str">
        <f>IF(A146&gt;0,IF(VLOOKUP(A146,seznam!$A$2:$C$129,3)&gt;0,VLOOKUP(A146,seznam!$A$2:$C$129,3),"------"),"------")</f>
        <v>TT Moravský Krumlov</v>
      </c>
      <c r="D146" s="122">
        <f>O140</f>
        <v>0</v>
      </c>
      <c r="E146" s="122" t="str">
        <f>N140</f>
        <v>:</v>
      </c>
      <c r="F146" s="124">
        <f>M140</f>
        <v>3</v>
      </c>
      <c r="G146" s="120">
        <f>O142</f>
        <v>3</v>
      </c>
      <c r="H146" s="122" t="str">
        <f>N142</f>
        <v>:</v>
      </c>
      <c r="I146" s="124">
        <f>M142</f>
        <v>2</v>
      </c>
      <c r="J146" s="120">
        <f>O144</f>
        <v>3</v>
      </c>
      <c r="K146" s="122" t="str">
        <f>N144</f>
        <v>:</v>
      </c>
      <c r="L146" s="124">
        <f>M144</f>
        <v>1</v>
      </c>
      <c r="M146" s="126"/>
      <c r="N146" s="127"/>
      <c r="O146" s="148"/>
      <c r="P146" s="140">
        <f>D146+G146+J146</f>
        <v>6</v>
      </c>
      <c r="Q146" s="122" t="s">
        <v>7</v>
      </c>
      <c r="R146" s="124">
        <f>F146+I146+L146</f>
        <v>6</v>
      </c>
      <c r="S146" s="134">
        <f>IF(D146&gt;F146,2,IF(AND(D146&lt;F146,E146=":"),1,0))+IF(G146&gt;I146,2,IF(AND(G146&lt;I146,H146=":"),1,0))+IF(J146&gt;L146,2,IF(AND(J146&lt;L146,K146=":"),1,0))</f>
        <v>5</v>
      </c>
      <c r="T146" s="136">
        <v>2</v>
      </c>
    </row>
    <row r="147" spans="1:37" ht="13.8" thickBot="1" x14ac:dyDescent="0.3">
      <c r="A147" s="190"/>
      <c r="B147" s="145"/>
      <c r="C147" s="36" t="str">
        <f>IF(A146&gt;0,IF(VLOOKUP(A146,seznam!$A$2:$C$129,2)&gt;0,VLOOKUP(A146,seznam!$A$2:$C$129,2),"------"),"------")</f>
        <v>Čech Jan</v>
      </c>
      <c r="D147" s="143"/>
      <c r="E147" s="143"/>
      <c r="F147" s="144"/>
      <c r="G147" s="142"/>
      <c r="H147" s="143"/>
      <c r="I147" s="144"/>
      <c r="J147" s="142"/>
      <c r="K147" s="143"/>
      <c r="L147" s="144"/>
      <c r="M147" s="149"/>
      <c r="N147" s="150"/>
      <c r="O147" s="151"/>
      <c r="P147" s="152"/>
      <c r="Q147" s="143"/>
      <c r="R147" s="144"/>
      <c r="S147" s="146"/>
      <c r="T147" s="147"/>
    </row>
    <row r="148" spans="1:37" ht="13.8" thickBot="1" x14ac:dyDescent="0.3"/>
    <row r="149" spans="1:37" ht="13.8" thickBot="1" x14ac:dyDescent="0.3">
      <c r="A149" s="90" t="s">
        <v>2</v>
      </c>
      <c r="B149" s="162" t="s">
        <v>40</v>
      </c>
      <c r="C149" s="163"/>
      <c r="D149" s="164">
        <v>1</v>
      </c>
      <c r="E149" s="165"/>
      <c r="F149" s="166"/>
      <c r="G149" s="167">
        <v>2</v>
      </c>
      <c r="H149" s="165"/>
      <c r="I149" s="166"/>
      <c r="J149" s="167">
        <v>3</v>
      </c>
      <c r="K149" s="165"/>
      <c r="L149" s="166"/>
      <c r="M149" s="167">
        <v>4</v>
      </c>
      <c r="N149" s="165"/>
      <c r="O149" s="168"/>
      <c r="P149" s="164" t="s">
        <v>4</v>
      </c>
      <c r="Q149" s="169"/>
      <c r="R149" s="170"/>
      <c r="S149" s="5" t="s">
        <v>5</v>
      </c>
      <c r="T149" s="4" t="s">
        <v>6</v>
      </c>
    </row>
    <row r="150" spans="1:37" x14ac:dyDescent="0.25">
      <c r="A150" s="188">
        <v>31</v>
      </c>
      <c r="B150" s="171">
        <v>1</v>
      </c>
      <c r="C150" s="37" t="str">
        <f>IF(A150&gt;0,IF(VLOOKUP(A150,seznam!$A$2:$C$129,3)&gt;0,VLOOKUP(A150,seznam!$A$2:$C$129,3),"------"),"------")</f>
        <v>Agrotec Hustopeče</v>
      </c>
      <c r="D150" s="172"/>
      <c r="E150" s="173"/>
      <c r="F150" s="174"/>
      <c r="G150" s="155">
        <f>AE153</f>
        <v>3</v>
      </c>
      <c r="H150" s="156" t="str">
        <f>AF153</f>
        <v>:</v>
      </c>
      <c r="I150" s="175">
        <f>AG153</f>
        <v>0</v>
      </c>
      <c r="J150" s="155">
        <f>AG155</f>
        <v>3</v>
      </c>
      <c r="K150" s="156" t="str">
        <f>AF155</f>
        <v>:</v>
      </c>
      <c r="L150" s="175">
        <f>AE155</f>
        <v>0</v>
      </c>
      <c r="M150" s="155">
        <f>AE150</f>
        <v>3</v>
      </c>
      <c r="N150" s="156" t="str">
        <f>AF150</f>
        <v>:</v>
      </c>
      <c r="O150" s="157">
        <f>AG150</f>
        <v>0</v>
      </c>
      <c r="P150" s="158">
        <f>G150+J150+M150</f>
        <v>9</v>
      </c>
      <c r="Q150" s="156" t="s">
        <v>7</v>
      </c>
      <c r="R150" s="175">
        <f>I150+L150+O150</f>
        <v>0</v>
      </c>
      <c r="S150" s="153">
        <f>IF(G150&gt;I150,2,IF(AND(G150&lt;I150,H150=":"),1,0))+IF(J150&gt;L150,2,IF(AND(J150&lt;L150,K150=":"),1,0))+IF(M150&gt;O150,2,IF(AND(M150&lt;O150,N150=":"),1,0))</f>
        <v>6</v>
      </c>
      <c r="T150" s="154">
        <v>1</v>
      </c>
      <c r="V150" s="6">
        <v>1</v>
      </c>
      <c r="W150" s="10" t="str">
        <f>C151</f>
        <v>Ovesný Marek</v>
      </c>
      <c r="X150" s="16" t="s">
        <v>10</v>
      </c>
      <c r="Y150" s="13" t="str">
        <f>C157</f>
        <v>Plavec Michal</v>
      </c>
      <c r="Z150" s="40" t="s">
        <v>157</v>
      </c>
      <c r="AA150" s="41" t="s">
        <v>153</v>
      </c>
      <c r="AB150" s="41" t="s">
        <v>165</v>
      </c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14">
        <f>A150</f>
        <v>31</v>
      </c>
      <c r="AK150" s="114">
        <f>A156</f>
        <v>51</v>
      </c>
    </row>
    <row r="151" spans="1:37" x14ac:dyDescent="0.25">
      <c r="A151" s="189"/>
      <c r="B151" s="133"/>
      <c r="C151" s="89" t="str">
        <f>IF(A150&gt;0,IF(VLOOKUP(A150,seznam!$A$2:$C$129,2)&gt;0,VLOOKUP(A150,seznam!$A$2:$C$129,2),"------"),"------")</f>
        <v>Ovesný Marek</v>
      </c>
      <c r="D151" s="130"/>
      <c r="E151" s="130"/>
      <c r="F151" s="131"/>
      <c r="G151" s="121"/>
      <c r="H151" s="123"/>
      <c r="I151" s="125"/>
      <c r="J151" s="121"/>
      <c r="K151" s="123"/>
      <c r="L151" s="125"/>
      <c r="M151" s="121"/>
      <c r="N151" s="123"/>
      <c r="O151" s="139"/>
      <c r="P151" s="141"/>
      <c r="Q151" s="123"/>
      <c r="R151" s="125"/>
      <c r="S151" s="135"/>
      <c r="T151" s="137"/>
      <c r="V151" s="7">
        <v>2</v>
      </c>
      <c r="W151" s="11" t="str">
        <f>C153</f>
        <v>Hampl Petr</v>
      </c>
      <c r="X151" s="17" t="s">
        <v>10</v>
      </c>
      <c r="Y151" s="14" t="str">
        <f>C155</f>
        <v>Daňková Karolína</v>
      </c>
      <c r="Z151" s="42" t="s">
        <v>166</v>
      </c>
      <c r="AA151" s="39" t="s">
        <v>153</v>
      </c>
      <c r="AB151" s="39" t="s">
        <v>155</v>
      </c>
      <c r="AC151" s="39"/>
      <c r="AD151" s="46"/>
      <c r="AE151" s="25">
        <f t="shared" si="28"/>
        <v>3</v>
      </c>
      <c r="AF151" s="26" t="s">
        <v>7</v>
      </c>
      <c r="AG151" s="27">
        <f t="shared" si="29"/>
        <v>0</v>
      </c>
      <c r="AJ151" s="114">
        <f>A152</f>
        <v>48</v>
      </c>
      <c r="AK151" s="114">
        <f>A154</f>
        <v>39</v>
      </c>
    </row>
    <row r="152" spans="1:37" x14ac:dyDescent="0.25">
      <c r="A152" s="189">
        <v>48</v>
      </c>
      <c r="B152" s="132">
        <v>2</v>
      </c>
      <c r="C152" s="38" t="str">
        <f>IF(A152&gt;0,IF(VLOOKUP(A152,seznam!$A$2:$C$129,3)&gt;0,VLOOKUP(A152,seznam!$A$2:$C$129,3),"------"),"------")</f>
        <v>KST Blansko</v>
      </c>
      <c r="D152" s="122">
        <f>I150</f>
        <v>0</v>
      </c>
      <c r="E152" s="122" t="str">
        <f>H150</f>
        <v>:</v>
      </c>
      <c r="F152" s="124">
        <f>G150</f>
        <v>3</v>
      </c>
      <c r="G152" s="126"/>
      <c r="H152" s="127"/>
      <c r="I152" s="128"/>
      <c r="J152" s="120">
        <f>AE151</f>
        <v>3</v>
      </c>
      <c r="K152" s="122" t="str">
        <f>AF151</f>
        <v>:</v>
      </c>
      <c r="L152" s="124">
        <f>AG151</f>
        <v>0</v>
      </c>
      <c r="M152" s="120">
        <f>AE154</f>
        <v>3</v>
      </c>
      <c r="N152" s="122" t="str">
        <f>AF154</f>
        <v>:</v>
      </c>
      <c r="O152" s="138">
        <f>AG154</f>
        <v>2</v>
      </c>
      <c r="P152" s="140">
        <f>D152+J152+M152</f>
        <v>6</v>
      </c>
      <c r="Q152" s="122" t="s">
        <v>7</v>
      </c>
      <c r="R152" s="124">
        <f>F152+L152+O152</f>
        <v>5</v>
      </c>
      <c r="S152" s="134">
        <f>IF(D152&gt;F152,2,IF(AND(D152&lt;F152,E152=":"),1,0))+IF(J152&gt;L152,2,IF(AND(J152&lt;L152,K152=":"),1,0))+IF(M152&gt;O152,2,IF(AND(M152&lt;O152,N152=":"),1,0))</f>
        <v>5</v>
      </c>
      <c r="T152" s="136">
        <v>2</v>
      </c>
      <c r="V152" s="7">
        <v>3</v>
      </c>
      <c r="W152" s="11" t="str">
        <f>C157</f>
        <v>Plavec Michal</v>
      </c>
      <c r="X152" s="18" t="s">
        <v>10</v>
      </c>
      <c r="Y152" s="14" t="str">
        <f>C155</f>
        <v>Daňková Karolína</v>
      </c>
      <c r="Z152" s="42" t="s">
        <v>152</v>
      </c>
      <c r="AA152" s="39" t="s">
        <v>158</v>
      </c>
      <c r="AB152" s="39" t="s">
        <v>166</v>
      </c>
      <c r="AC152" s="39"/>
      <c r="AD152" s="46"/>
      <c r="AE152" s="25">
        <f t="shared" si="28"/>
        <v>3</v>
      </c>
      <c r="AF152" s="26" t="s">
        <v>7</v>
      </c>
      <c r="AG152" s="27">
        <f t="shared" si="29"/>
        <v>0</v>
      </c>
      <c r="AJ152" s="114">
        <f>A156</f>
        <v>51</v>
      </c>
      <c r="AK152" s="114">
        <f>A154</f>
        <v>39</v>
      </c>
    </row>
    <row r="153" spans="1:37" x14ac:dyDescent="0.25">
      <c r="A153" s="189"/>
      <c r="B153" s="133"/>
      <c r="C153" s="35" t="str">
        <f>IF(A152&gt;0,IF(VLOOKUP(A152,seznam!$A$2:$C$129,2)&gt;0,VLOOKUP(A152,seznam!$A$2:$C$129,2),"------"),"------")</f>
        <v>Hampl Petr</v>
      </c>
      <c r="D153" s="123"/>
      <c r="E153" s="123"/>
      <c r="F153" s="125"/>
      <c r="G153" s="129"/>
      <c r="H153" s="130"/>
      <c r="I153" s="131"/>
      <c r="J153" s="121"/>
      <c r="K153" s="123"/>
      <c r="L153" s="125"/>
      <c r="M153" s="121"/>
      <c r="N153" s="123"/>
      <c r="O153" s="139"/>
      <c r="P153" s="161"/>
      <c r="Q153" s="159"/>
      <c r="R153" s="160"/>
      <c r="S153" s="135"/>
      <c r="T153" s="137"/>
      <c r="V153" s="7">
        <v>4</v>
      </c>
      <c r="W153" s="11" t="str">
        <f>C151</f>
        <v>Ovesný Marek</v>
      </c>
      <c r="X153" s="17" t="s">
        <v>10</v>
      </c>
      <c r="Y153" s="14" t="str">
        <f>C153</f>
        <v>Hampl Petr</v>
      </c>
      <c r="Z153" s="42" t="s">
        <v>169</v>
      </c>
      <c r="AA153" s="39" t="s">
        <v>158</v>
      </c>
      <c r="AB153" s="39" t="s">
        <v>154</v>
      </c>
      <c r="AC153" s="39"/>
      <c r="AD153" s="46"/>
      <c r="AE153" s="25">
        <f t="shared" si="28"/>
        <v>3</v>
      </c>
      <c r="AF153" s="26" t="s">
        <v>7</v>
      </c>
      <c r="AG153" s="27">
        <f t="shared" si="29"/>
        <v>0</v>
      </c>
      <c r="AJ153" s="114">
        <f>A150</f>
        <v>31</v>
      </c>
      <c r="AK153" s="114">
        <f>A152</f>
        <v>48</v>
      </c>
    </row>
    <row r="154" spans="1:37" x14ac:dyDescent="0.25">
      <c r="A154" s="189">
        <v>39</v>
      </c>
      <c r="B154" s="132">
        <v>3</v>
      </c>
      <c r="C154" s="38" t="str">
        <f>IF(A154&gt;0,IF(VLOOKUP(A154,seznam!$A$2:$C$129,3)&gt;0,VLOOKUP(A154,seznam!$A$2:$C$129,3),"------"),"------")</f>
        <v>MSK Břeclav</v>
      </c>
      <c r="D154" s="122">
        <f>L150</f>
        <v>0</v>
      </c>
      <c r="E154" s="122" t="str">
        <f>K150</f>
        <v>:</v>
      </c>
      <c r="F154" s="124">
        <f>J150</f>
        <v>3</v>
      </c>
      <c r="G154" s="120">
        <f>L152</f>
        <v>0</v>
      </c>
      <c r="H154" s="122" t="str">
        <f>K152</f>
        <v>:</v>
      </c>
      <c r="I154" s="124">
        <f>J152</f>
        <v>3</v>
      </c>
      <c r="J154" s="126"/>
      <c r="K154" s="127"/>
      <c r="L154" s="128"/>
      <c r="M154" s="120">
        <f>AG152</f>
        <v>0</v>
      </c>
      <c r="N154" s="122" t="str">
        <f>AF152</f>
        <v>:</v>
      </c>
      <c r="O154" s="138">
        <f>AE152</f>
        <v>3</v>
      </c>
      <c r="P154" s="140">
        <f>D154+G154+M154</f>
        <v>0</v>
      </c>
      <c r="Q154" s="122" t="s">
        <v>7</v>
      </c>
      <c r="R154" s="124">
        <f>F154+I154+O154</f>
        <v>9</v>
      </c>
      <c r="S154" s="134">
        <f>IF(D154&gt;F154,2,IF(AND(D154&lt;F154,E154=":"),1,0))+IF(G154&gt;I154,2,IF(AND(G154&lt;I154,H154=":"),1,0))+IF(M154&gt;O154,2,IF(AND(M154&lt;O154,N154=":"),1,0))</f>
        <v>3</v>
      </c>
      <c r="T154" s="136">
        <v>4</v>
      </c>
      <c r="V154" s="7">
        <v>5</v>
      </c>
      <c r="W154" s="11" t="str">
        <f>C153</f>
        <v>Hampl Petr</v>
      </c>
      <c r="X154" s="17" t="s">
        <v>10</v>
      </c>
      <c r="Y154" s="14" t="str">
        <f>C157</f>
        <v>Plavec Michal</v>
      </c>
      <c r="Z154" s="42" t="s">
        <v>168</v>
      </c>
      <c r="AA154" s="39" t="s">
        <v>154</v>
      </c>
      <c r="AB154" s="39" t="s">
        <v>171</v>
      </c>
      <c r="AC154" s="39" t="s">
        <v>155</v>
      </c>
      <c r="AD154" s="46" t="s">
        <v>169</v>
      </c>
      <c r="AE154" s="25">
        <f t="shared" si="28"/>
        <v>3</v>
      </c>
      <c r="AF154" s="26" t="s">
        <v>7</v>
      </c>
      <c r="AG154" s="27">
        <f t="shared" si="29"/>
        <v>2</v>
      </c>
      <c r="AJ154" s="114">
        <f>A152</f>
        <v>48</v>
      </c>
      <c r="AK154" s="114">
        <f>A156</f>
        <v>51</v>
      </c>
    </row>
    <row r="155" spans="1:37" ht="13.8" thickBot="1" x14ac:dyDescent="0.3">
      <c r="A155" s="189"/>
      <c r="B155" s="133"/>
      <c r="C155" s="35" t="str">
        <f>IF(A154&gt;0,IF(VLOOKUP(A154,seznam!$A$2:$C$129,2)&gt;0,VLOOKUP(A154,seznam!$A$2:$C$129,2),"------"),"------")</f>
        <v>Daňková Karolína</v>
      </c>
      <c r="D155" s="123"/>
      <c r="E155" s="123"/>
      <c r="F155" s="125"/>
      <c r="G155" s="121"/>
      <c r="H155" s="123"/>
      <c r="I155" s="125"/>
      <c r="J155" s="129"/>
      <c r="K155" s="130"/>
      <c r="L155" s="131"/>
      <c r="M155" s="121"/>
      <c r="N155" s="123"/>
      <c r="O155" s="139"/>
      <c r="P155" s="141"/>
      <c r="Q155" s="123"/>
      <c r="R155" s="125"/>
      <c r="S155" s="135"/>
      <c r="T155" s="137"/>
      <c r="V155" s="8">
        <v>6</v>
      </c>
      <c r="W155" s="12" t="str">
        <f>C155</f>
        <v>Daňková Karolína</v>
      </c>
      <c r="X155" s="19" t="s">
        <v>10</v>
      </c>
      <c r="Y155" s="15" t="str">
        <f>C151</f>
        <v>Ovesný Marek</v>
      </c>
      <c r="Z155" s="43" t="s">
        <v>175</v>
      </c>
      <c r="AA155" s="44" t="s">
        <v>163</v>
      </c>
      <c r="AB155" s="44" t="s">
        <v>172</v>
      </c>
      <c r="AC155" s="44"/>
      <c r="AD155" s="47"/>
      <c r="AE155" s="28">
        <f t="shared" si="28"/>
        <v>0</v>
      </c>
      <c r="AF155" s="29" t="s">
        <v>7</v>
      </c>
      <c r="AG155" s="30">
        <f t="shared" si="29"/>
        <v>3</v>
      </c>
      <c r="AJ155" s="114">
        <f>A154</f>
        <v>39</v>
      </c>
      <c r="AK155" s="114">
        <f>A150</f>
        <v>31</v>
      </c>
    </row>
    <row r="156" spans="1:37" x14ac:dyDescent="0.25">
      <c r="A156" s="189">
        <v>51</v>
      </c>
      <c r="B156" s="132">
        <v>4</v>
      </c>
      <c r="C156" s="38" t="str">
        <f>IF(A156&gt;0,IF(VLOOKUP(A156,seznam!$A$2:$C$129,3)&gt;0,VLOOKUP(A156,seznam!$A$2:$C$129,3),"------"),"------")</f>
        <v>Sokol Znojmo-Orel Únanov</v>
      </c>
      <c r="D156" s="122">
        <f>O150</f>
        <v>0</v>
      </c>
      <c r="E156" s="122" t="str">
        <f>N150</f>
        <v>:</v>
      </c>
      <c r="F156" s="124">
        <f>M150</f>
        <v>3</v>
      </c>
      <c r="G156" s="120">
        <f>O152</f>
        <v>2</v>
      </c>
      <c r="H156" s="122" t="str">
        <f>N152</f>
        <v>:</v>
      </c>
      <c r="I156" s="124">
        <f>M152</f>
        <v>3</v>
      </c>
      <c r="J156" s="120">
        <f>O154</f>
        <v>3</v>
      </c>
      <c r="K156" s="122" t="str">
        <f>N154</f>
        <v>:</v>
      </c>
      <c r="L156" s="124">
        <f>M154</f>
        <v>0</v>
      </c>
      <c r="M156" s="126"/>
      <c r="N156" s="127"/>
      <c r="O156" s="148"/>
      <c r="P156" s="140">
        <f>D156+G156+J156</f>
        <v>5</v>
      </c>
      <c r="Q156" s="122" t="s">
        <v>7</v>
      </c>
      <c r="R156" s="124">
        <f>F156+I156+L156</f>
        <v>6</v>
      </c>
      <c r="S156" s="134">
        <f>IF(D156&gt;F156,2,IF(AND(D156&lt;F156,E156=":"),1,0))+IF(G156&gt;I156,2,IF(AND(G156&lt;I156,H156=":"),1,0))+IF(J156&gt;L156,2,IF(AND(J156&lt;L156,K156=":"),1,0))</f>
        <v>4</v>
      </c>
      <c r="T156" s="136">
        <v>3</v>
      </c>
    </row>
    <row r="157" spans="1:37" ht="13.8" thickBot="1" x14ac:dyDescent="0.3">
      <c r="A157" s="190"/>
      <c r="B157" s="145"/>
      <c r="C157" s="36" t="str">
        <f>IF(A156&gt;0,IF(VLOOKUP(A156,seznam!$A$2:$C$129,2)&gt;0,VLOOKUP(A156,seznam!$A$2:$C$129,2),"------"),"------")</f>
        <v>Plavec Michal</v>
      </c>
      <c r="D157" s="143"/>
      <c r="E157" s="143"/>
      <c r="F157" s="144"/>
      <c r="G157" s="142"/>
      <c r="H157" s="143"/>
      <c r="I157" s="144"/>
      <c r="J157" s="142"/>
      <c r="K157" s="143"/>
      <c r="L157" s="144"/>
      <c r="M157" s="149"/>
      <c r="N157" s="150"/>
      <c r="O157" s="151"/>
      <c r="P157" s="152"/>
      <c r="Q157" s="143"/>
      <c r="R157" s="144"/>
      <c r="S157" s="146"/>
      <c r="T157" s="147"/>
    </row>
    <row r="158" spans="1:37" ht="13.8" thickBot="1" x14ac:dyDescent="0.3"/>
    <row r="159" spans="1:37" ht="13.8" thickBot="1" x14ac:dyDescent="0.3">
      <c r="A159" s="90" t="s">
        <v>2</v>
      </c>
      <c r="B159" s="162" t="s">
        <v>41</v>
      </c>
      <c r="C159" s="163"/>
      <c r="D159" s="164">
        <v>1</v>
      </c>
      <c r="E159" s="165"/>
      <c r="F159" s="166"/>
      <c r="G159" s="167">
        <v>2</v>
      </c>
      <c r="H159" s="165"/>
      <c r="I159" s="166"/>
      <c r="J159" s="167">
        <v>3</v>
      </c>
      <c r="K159" s="165"/>
      <c r="L159" s="166"/>
      <c r="M159" s="167">
        <v>4</v>
      </c>
      <c r="N159" s="165"/>
      <c r="O159" s="168"/>
      <c r="P159" s="164" t="s">
        <v>4</v>
      </c>
      <c r="Q159" s="169"/>
      <c r="R159" s="170"/>
      <c r="S159" s="5" t="s">
        <v>5</v>
      </c>
      <c r="T159" s="4" t="s">
        <v>6</v>
      </c>
    </row>
    <row r="160" spans="1:37" x14ac:dyDescent="0.25">
      <c r="A160" s="188">
        <v>32</v>
      </c>
      <c r="B160" s="171">
        <v>1</v>
      </c>
      <c r="C160" s="37" t="str">
        <f>IF(A160&gt;0,IF(VLOOKUP(A160,seznam!$A$2:$C$129,3)&gt;0,VLOOKUP(A160,seznam!$A$2:$C$129,3),"------"),"------")</f>
        <v>KST Blansko</v>
      </c>
      <c r="D160" s="172"/>
      <c r="E160" s="173"/>
      <c r="F160" s="174"/>
      <c r="G160" s="155">
        <f>AE163</f>
        <v>3</v>
      </c>
      <c r="H160" s="156" t="str">
        <f>AF163</f>
        <v>:</v>
      </c>
      <c r="I160" s="175">
        <f>AG163</f>
        <v>0</v>
      </c>
      <c r="J160" s="155">
        <f>AG165</f>
        <v>3</v>
      </c>
      <c r="K160" s="156" t="str">
        <f>AF165</f>
        <v>:</v>
      </c>
      <c r="L160" s="175">
        <f>AE165</f>
        <v>1</v>
      </c>
      <c r="M160" s="155">
        <f>AE160</f>
        <v>3</v>
      </c>
      <c r="N160" s="156" t="str">
        <f>AF160</f>
        <v>:</v>
      </c>
      <c r="O160" s="157">
        <f>AG160</f>
        <v>0</v>
      </c>
      <c r="P160" s="158">
        <f>G160+J160+M160</f>
        <v>9</v>
      </c>
      <c r="Q160" s="156" t="s">
        <v>7</v>
      </c>
      <c r="R160" s="175">
        <f>I160+L160+O160</f>
        <v>1</v>
      </c>
      <c r="S160" s="153">
        <f>IF(G160&gt;I160,2,IF(AND(G160&lt;I160,H160=":"),1,0))+IF(J160&gt;L160,2,IF(AND(J160&lt;L160,K160=":"),1,0))+IF(M160&gt;O160,2,IF(AND(M160&lt;O160,N160=":"),1,0))</f>
        <v>6</v>
      </c>
      <c r="T160" s="154">
        <v>1</v>
      </c>
      <c r="V160" s="6">
        <v>1</v>
      </c>
      <c r="W160" s="10" t="str">
        <f>C161</f>
        <v>Švarc Robert</v>
      </c>
      <c r="X160" s="16" t="s">
        <v>10</v>
      </c>
      <c r="Y160" s="13" t="str">
        <f>C167</f>
        <v>Zbořilová Natálie</v>
      </c>
      <c r="Z160" s="40" t="s">
        <v>166</v>
      </c>
      <c r="AA160" s="41" t="s">
        <v>169</v>
      </c>
      <c r="AB160" s="41" t="s">
        <v>169</v>
      </c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4">
        <f>A160</f>
        <v>32</v>
      </c>
      <c r="AK160" s="114">
        <f>A166</f>
        <v>49</v>
      </c>
    </row>
    <row r="161" spans="1:37" x14ac:dyDescent="0.25">
      <c r="A161" s="189"/>
      <c r="B161" s="133"/>
      <c r="C161" s="89" t="str">
        <f>IF(A160&gt;0,IF(VLOOKUP(A160,seznam!$A$2:$C$129,2)&gt;0,VLOOKUP(A160,seznam!$A$2:$C$129,2),"------"),"------")</f>
        <v>Švarc Robert</v>
      </c>
      <c r="D161" s="130"/>
      <c r="E161" s="130"/>
      <c r="F161" s="131"/>
      <c r="G161" s="121"/>
      <c r="H161" s="123"/>
      <c r="I161" s="125"/>
      <c r="J161" s="121"/>
      <c r="K161" s="123"/>
      <c r="L161" s="125"/>
      <c r="M161" s="121"/>
      <c r="N161" s="123"/>
      <c r="O161" s="139"/>
      <c r="P161" s="141"/>
      <c r="Q161" s="123"/>
      <c r="R161" s="125"/>
      <c r="S161" s="135"/>
      <c r="T161" s="137"/>
      <c r="V161" s="7">
        <v>2</v>
      </c>
      <c r="W161" s="11" t="str">
        <f>C163</f>
        <v>Sedlářová Eliška</v>
      </c>
      <c r="X161" s="17" t="s">
        <v>10</v>
      </c>
      <c r="Y161" s="14" t="str">
        <f>C165</f>
        <v>Střelec Rafael</v>
      </c>
      <c r="Z161" s="42" t="s">
        <v>163</v>
      </c>
      <c r="AA161" s="39" t="s">
        <v>162</v>
      </c>
      <c r="AB161" s="39" t="s">
        <v>164</v>
      </c>
      <c r="AC161" s="39"/>
      <c r="AD161" s="46"/>
      <c r="AE161" s="25">
        <f t="shared" si="30"/>
        <v>0</v>
      </c>
      <c r="AF161" s="26" t="s">
        <v>7</v>
      </c>
      <c r="AG161" s="27">
        <f t="shared" si="31"/>
        <v>3</v>
      </c>
      <c r="AJ161" s="114">
        <f>A162</f>
        <v>47</v>
      </c>
      <c r="AK161" s="114">
        <f>A164</f>
        <v>33</v>
      </c>
    </row>
    <row r="162" spans="1:37" x14ac:dyDescent="0.25">
      <c r="A162" s="189">
        <v>47</v>
      </c>
      <c r="B162" s="132">
        <v>2</v>
      </c>
      <c r="C162" s="38" t="str">
        <f>IF(A162&gt;0,IF(VLOOKUP(A162,seznam!$A$2:$C$129,3)&gt;0,VLOOKUP(A162,seznam!$A$2:$C$129,3),"------"),"------")</f>
        <v>Sokol Vracov</v>
      </c>
      <c r="D162" s="122">
        <f>I160</f>
        <v>0</v>
      </c>
      <c r="E162" s="122" t="str">
        <f>H160</f>
        <v>:</v>
      </c>
      <c r="F162" s="124">
        <f>G160</f>
        <v>3</v>
      </c>
      <c r="G162" s="126"/>
      <c r="H162" s="127"/>
      <c r="I162" s="128"/>
      <c r="J162" s="120">
        <f>AE161</f>
        <v>0</v>
      </c>
      <c r="K162" s="122" t="str">
        <f>AF161</f>
        <v>:</v>
      </c>
      <c r="L162" s="124">
        <f>AG161</f>
        <v>3</v>
      </c>
      <c r="M162" s="120">
        <f>AE164</f>
        <v>0</v>
      </c>
      <c r="N162" s="122" t="str">
        <f>AF164</f>
        <v>:</v>
      </c>
      <c r="O162" s="138">
        <f>AG164</f>
        <v>3</v>
      </c>
      <c r="P162" s="140">
        <f>D162+J162+M162</f>
        <v>0</v>
      </c>
      <c r="Q162" s="122" t="s">
        <v>7</v>
      </c>
      <c r="R162" s="124">
        <f>F162+L162+O162</f>
        <v>9</v>
      </c>
      <c r="S162" s="134">
        <f>IF(D162&gt;F162,2,IF(AND(D162&lt;F162,E162=":"),1,0))+IF(J162&gt;L162,2,IF(AND(J162&lt;L162,K162=":"),1,0))+IF(M162&gt;O162,2,IF(AND(M162&lt;O162,N162=":"),1,0))</f>
        <v>3</v>
      </c>
      <c r="T162" s="136">
        <v>4</v>
      </c>
      <c r="V162" s="7">
        <v>3</v>
      </c>
      <c r="W162" s="11" t="str">
        <f>C167</f>
        <v>Zbořilová Natálie</v>
      </c>
      <c r="X162" s="18" t="s">
        <v>10</v>
      </c>
      <c r="Y162" s="14" t="str">
        <f>C165</f>
        <v>Střelec Rafael</v>
      </c>
      <c r="Z162" s="42" t="s">
        <v>153</v>
      </c>
      <c r="AA162" s="39" t="s">
        <v>164</v>
      </c>
      <c r="AB162" s="39" t="s">
        <v>161</v>
      </c>
      <c r="AC162" s="39" t="s">
        <v>157</v>
      </c>
      <c r="AD162" s="46"/>
      <c r="AE162" s="25">
        <f t="shared" si="30"/>
        <v>3</v>
      </c>
      <c r="AF162" s="26" t="s">
        <v>7</v>
      </c>
      <c r="AG162" s="27">
        <f t="shared" si="31"/>
        <v>1</v>
      </c>
      <c r="AJ162" s="114">
        <f>A166</f>
        <v>49</v>
      </c>
      <c r="AK162" s="114">
        <f>A164</f>
        <v>33</v>
      </c>
    </row>
    <row r="163" spans="1:37" x14ac:dyDescent="0.25">
      <c r="A163" s="189"/>
      <c r="B163" s="133"/>
      <c r="C163" s="35" t="str">
        <f>IF(A162&gt;0,IF(VLOOKUP(A162,seznam!$A$2:$C$129,2)&gt;0,VLOOKUP(A162,seznam!$A$2:$C$129,2),"------"),"------")</f>
        <v>Sedlářová Eliška</v>
      </c>
      <c r="D163" s="123"/>
      <c r="E163" s="123"/>
      <c r="F163" s="125"/>
      <c r="G163" s="129"/>
      <c r="H163" s="130"/>
      <c r="I163" s="131"/>
      <c r="J163" s="121"/>
      <c r="K163" s="123"/>
      <c r="L163" s="125"/>
      <c r="M163" s="121"/>
      <c r="N163" s="123"/>
      <c r="O163" s="139"/>
      <c r="P163" s="161"/>
      <c r="Q163" s="159"/>
      <c r="R163" s="160"/>
      <c r="S163" s="135"/>
      <c r="T163" s="137"/>
      <c r="V163" s="7">
        <v>4</v>
      </c>
      <c r="W163" s="11" t="str">
        <f>C161</f>
        <v>Švarc Robert</v>
      </c>
      <c r="X163" s="17" t="s">
        <v>10</v>
      </c>
      <c r="Y163" s="14" t="str">
        <f>C163</f>
        <v>Sedlářová Eliška</v>
      </c>
      <c r="Z163" s="42" t="s">
        <v>157</v>
      </c>
      <c r="AA163" s="39" t="s">
        <v>165</v>
      </c>
      <c r="AB163" s="39" t="s">
        <v>165</v>
      </c>
      <c r="AC163" s="39"/>
      <c r="AD163" s="46"/>
      <c r="AE163" s="25">
        <f t="shared" si="30"/>
        <v>3</v>
      </c>
      <c r="AF163" s="26" t="s">
        <v>7</v>
      </c>
      <c r="AG163" s="27">
        <f t="shared" si="31"/>
        <v>0</v>
      </c>
      <c r="AJ163" s="114">
        <f>A160</f>
        <v>32</v>
      </c>
      <c r="AK163" s="114">
        <f>A162</f>
        <v>47</v>
      </c>
    </row>
    <row r="164" spans="1:37" x14ac:dyDescent="0.25">
      <c r="A164" s="189">
        <v>33</v>
      </c>
      <c r="B164" s="132">
        <v>3</v>
      </c>
      <c r="C164" s="38" t="str">
        <f>IF(A164&gt;0,IF(VLOOKUP(A164,seznam!$A$2:$C$129,3)&gt;0,VLOOKUP(A164,seznam!$A$2:$C$129,3),"------"),"------")</f>
        <v>Agrotec Hustopeče</v>
      </c>
      <c r="D164" s="122">
        <f>L160</f>
        <v>1</v>
      </c>
      <c r="E164" s="122" t="str">
        <f>K160</f>
        <v>:</v>
      </c>
      <c r="F164" s="124">
        <f>J160</f>
        <v>3</v>
      </c>
      <c r="G164" s="120">
        <f>L162</f>
        <v>3</v>
      </c>
      <c r="H164" s="122" t="str">
        <f>K162</f>
        <v>:</v>
      </c>
      <c r="I164" s="124">
        <f>J162</f>
        <v>0</v>
      </c>
      <c r="J164" s="126"/>
      <c r="K164" s="127"/>
      <c r="L164" s="128"/>
      <c r="M164" s="120">
        <f>AG162</f>
        <v>1</v>
      </c>
      <c r="N164" s="122" t="str">
        <f>AF162</f>
        <v>:</v>
      </c>
      <c r="O164" s="138">
        <f>AE162</f>
        <v>3</v>
      </c>
      <c r="P164" s="140">
        <f>D164+G164+M164</f>
        <v>5</v>
      </c>
      <c r="Q164" s="122" t="s">
        <v>7</v>
      </c>
      <c r="R164" s="124">
        <f>F164+I164+O164</f>
        <v>6</v>
      </c>
      <c r="S164" s="134">
        <f>IF(D164&gt;F164,2,IF(AND(D164&lt;F164,E164=":"),1,0))+IF(G164&gt;I164,2,IF(AND(G164&lt;I164,H164=":"),1,0))+IF(M164&gt;O164,2,IF(AND(M164&lt;O164,N164=":"),1,0))</f>
        <v>4</v>
      </c>
      <c r="T164" s="136">
        <v>3</v>
      </c>
      <c r="V164" s="7">
        <v>5</v>
      </c>
      <c r="W164" s="11" t="str">
        <f>C163</f>
        <v>Sedlářová Eliška</v>
      </c>
      <c r="X164" s="17" t="s">
        <v>10</v>
      </c>
      <c r="Y164" s="14" t="str">
        <f>C167</f>
        <v>Zbořilová Natálie</v>
      </c>
      <c r="Z164" s="42" t="s">
        <v>163</v>
      </c>
      <c r="AA164" s="39" t="s">
        <v>170</v>
      </c>
      <c r="AB164" s="39" t="s">
        <v>160</v>
      </c>
      <c r="AC164" s="39"/>
      <c r="AD164" s="46"/>
      <c r="AE164" s="25">
        <f t="shared" si="30"/>
        <v>0</v>
      </c>
      <c r="AF164" s="26" t="s">
        <v>7</v>
      </c>
      <c r="AG164" s="27">
        <f t="shared" si="31"/>
        <v>3</v>
      </c>
      <c r="AJ164" s="114">
        <f>A162</f>
        <v>47</v>
      </c>
      <c r="AK164" s="114">
        <f>A166</f>
        <v>49</v>
      </c>
    </row>
    <row r="165" spans="1:37" ht="13.8" thickBot="1" x14ac:dyDescent="0.3">
      <c r="A165" s="189"/>
      <c r="B165" s="133"/>
      <c r="C165" s="35" t="str">
        <f>IF(A164&gt;0,IF(VLOOKUP(A164,seznam!$A$2:$C$129,2)&gt;0,VLOOKUP(A164,seznam!$A$2:$C$129,2),"------"),"------")</f>
        <v>Střelec Rafael</v>
      </c>
      <c r="D165" s="123"/>
      <c r="E165" s="123"/>
      <c r="F165" s="125"/>
      <c r="G165" s="121"/>
      <c r="H165" s="123"/>
      <c r="I165" s="125"/>
      <c r="J165" s="129"/>
      <c r="K165" s="130"/>
      <c r="L165" s="131"/>
      <c r="M165" s="121"/>
      <c r="N165" s="123"/>
      <c r="O165" s="139"/>
      <c r="P165" s="141"/>
      <c r="Q165" s="123"/>
      <c r="R165" s="125"/>
      <c r="S165" s="135"/>
      <c r="T165" s="137"/>
      <c r="V165" s="8">
        <v>6</v>
      </c>
      <c r="W165" s="12" t="str">
        <f>C165</f>
        <v>Střelec Rafael</v>
      </c>
      <c r="X165" s="19" t="s">
        <v>10</v>
      </c>
      <c r="Y165" s="15" t="str">
        <f>C161</f>
        <v>Švarc Robert</v>
      </c>
      <c r="Z165" s="43" t="s">
        <v>162</v>
      </c>
      <c r="AA165" s="44" t="s">
        <v>167</v>
      </c>
      <c r="AB165" s="44" t="s">
        <v>161</v>
      </c>
      <c r="AC165" s="44" t="s">
        <v>168</v>
      </c>
      <c r="AD165" s="47"/>
      <c r="AE165" s="28">
        <f t="shared" si="30"/>
        <v>1</v>
      </c>
      <c r="AF165" s="29" t="s">
        <v>7</v>
      </c>
      <c r="AG165" s="30">
        <f t="shared" si="31"/>
        <v>3</v>
      </c>
      <c r="AJ165" s="114">
        <f>A164</f>
        <v>33</v>
      </c>
      <c r="AK165" s="114">
        <f>A160</f>
        <v>32</v>
      </c>
    </row>
    <row r="166" spans="1:37" x14ac:dyDescent="0.25">
      <c r="A166" s="189">
        <v>49</v>
      </c>
      <c r="B166" s="132">
        <v>4</v>
      </c>
      <c r="C166" s="38" t="str">
        <f>IF(A166&gt;0,IF(VLOOKUP(A166,seznam!$A$2:$C$129,3)&gt;0,VLOOKUP(A166,seznam!$A$2:$C$129,3),"------"),"------")</f>
        <v>KST Vyškov</v>
      </c>
      <c r="D166" s="122">
        <f>O160</f>
        <v>0</v>
      </c>
      <c r="E166" s="122" t="str">
        <f>N160</f>
        <v>:</v>
      </c>
      <c r="F166" s="124">
        <f>M160</f>
        <v>3</v>
      </c>
      <c r="G166" s="120">
        <f>O162</f>
        <v>3</v>
      </c>
      <c r="H166" s="122" t="str">
        <f>N162</f>
        <v>:</v>
      </c>
      <c r="I166" s="124">
        <f>M162</f>
        <v>0</v>
      </c>
      <c r="J166" s="120">
        <f>O164</f>
        <v>3</v>
      </c>
      <c r="K166" s="122" t="str">
        <f>N164</f>
        <v>:</v>
      </c>
      <c r="L166" s="124">
        <f>M164</f>
        <v>1</v>
      </c>
      <c r="M166" s="126"/>
      <c r="N166" s="127"/>
      <c r="O166" s="148"/>
      <c r="P166" s="140">
        <f>D166+G166+J166</f>
        <v>6</v>
      </c>
      <c r="Q166" s="122" t="s">
        <v>7</v>
      </c>
      <c r="R166" s="124">
        <f>F166+I166+L166</f>
        <v>4</v>
      </c>
      <c r="S166" s="134">
        <f>IF(D166&gt;F166,2,IF(AND(D166&lt;F166,E166=":"),1,0))+IF(G166&gt;I166,2,IF(AND(G166&lt;I166,H166=":"),1,0))+IF(J166&gt;L166,2,IF(AND(J166&lt;L166,K166=":"),1,0))</f>
        <v>5</v>
      </c>
      <c r="T166" s="136">
        <v>2</v>
      </c>
    </row>
    <row r="167" spans="1:37" ht="13.8" thickBot="1" x14ac:dyDescent="0.3">
      <c r="A167" s="190"/>
      <c r="B167" s="145"/>
      <c r="C167" s="36" t="str">
        <f>IF(A166&gt;0,IF(VLOOKUP(A166,seznam!$A$2:$C$129,2)&gt;0,VLOOKUP(A166,seznam!$A$2:$C$129,2),"------"),"------")</f>
        <v>Zbořilová Natálie</v>
      </c>
      <c r="D167" s="143"/>
      <c r="E167" s="143"/>
      <c r="F167" s="144"/>
      <c r="G167" s="142"/>
      <c r="H167" s="143"/>
      <c r="I167" s="144"/>
      <c r="J167" s="142"/>
      <c r="K167" s="143"/>
      <c r="L167" s="144"/>
      <c r="M167" s="149"/>
      <c r="N167" s="150"/>
      <c r="O167" s="151"/>
      <c r="P167" s="152"/>
      <c r="Q167" s="143"/>
      <c r="R167" s="144"/>
      <c r="S167" s="146"/>
      <c r="T167" s="147"/>
    </row>
    <row r="169" spans="1:37" ht="39.9" customHeight="1" x14ac:dyDescent="0.25">
      <c r="B169" s="176" t="str">
        <f>B85</f>
        <v>BTM B - U15 - 1.stupeň turnaj B</v>
      </c>
      <c r="C169" s="177"/>
      <c r="D169" s="177"/>
      <c r="E169" s="177"/>
      <c r="F169" s="177"/>
      <c r="G169" s="177"/>
      <c r="H169" s="177"/>
      <c r="I169" s="177"/>
      <c r="J169" s="177"/>
      <c r="K169" s="177"/>
      <c r="L169" s="177"/>
      <c r="M169" s="177"/>
      <c r="N169" s="177"/>
      <c r="O169" s="177"/>
      <c r="P169" s="177"/>
      <c r="Q169" s="177"/>
      <c r="R169" s="177"/>
      <c r="S169" s="177"/>
      <c r="T169" s="177"/>
      <c r="U169" s="177"/>
      <c r="V169" s="177"/>
      <c r="W169" s="177"/>
      <c r="X169" s="177"/>
      <c r="Y169" s="177"/>
      <c r="Z169" s="177"/>
      <c r="AA169" s="177"/>
      <c r="AB169" s="177"/>
      <c r="AC169" s="177"/>
      <c r="AD169" s="177"/>
      <c r="AE169" s="177"/>
      <c r="AF169" s="177"/>
      <c r="AG169" s="177"/>
    </row>
    <row r="170" spans="1:37" ht="13.8" thickBot="1" x14ac:dyDescent="0.3"/>
    <row r="171" spans="1:37" ht="13.8" thickBot="1" x14ac:dyDescent="0.3">
      <c r="A171" s="90" t="s">
        <v>2</v>
      </c>
      <c r="B171" s="162" t="s">
        <v>42</v>
      </c>
      <c r="C171" s="163"/>
      <c r="D171" s="164">
        <v>1</v>
      </c>
      <c r="E171" s="165"/>
      <c r="F171" s="166"/>
      <c r="G171" s="167">
        <v>2</v>
      </c>
      <c r="H171" s="165"/>
      <c r="I171" s="166"/>
      <c r="J171" s="167">
        <v>3</v>
      </c>
      <c r="K171" s="165"/>
      <c r="L171" s="166"/>
      <c r="M171" s="167">
        <v>4</v>
      </c>
      <c r="N171" s="165"/>
      <c r="O171" s="168"/>
      <c r="P171" s="164" t="s">
        <v>4</v>
      </c>
      <c r="Q171" s="169"/>
      <c r="R171" s="170"/>
      <c r="S171" s="5" t="s">
        <v>5</v>
      </c>
      <c r="T171" s="4" t="s">
        <v>6</v>
      </c>
    </row>
    <row r="172" spans="1:37" x14ac:dyDescent="0.25">
      <c r="A172" s="188"/>
      <c r="B172" s="171">
        <v>1</v>
      </c>
      <c r="C172" s="37" t="str">
        <f>IF(A172&gt;0,IF(VLOOKUP(A172,seznam!$A$2:$C$129,3)&gt;0,VLOOKUP(A172,seznam!$A$2:$C$129,3),"------"),"------")</f>
        <v>------</v>
      </c>
      <c r="D172" s="172"/>
      <c r="E172" s="173"/>
      <c r="F172" s="174"/>
      <c r="G172" s="155">
        <f>AE175</f>
        <v>0</v>
      </c>
      <c r="H172" s="156" t="str">
        <f>AF175</f>
        <v>:</v>
      </c>
      <c r="I172" s="175">
        <f>AG175</f>
        <v>0</v>
      </c>
      <c r="J172" s="155">
        <f>AG177</f>
        <v>0</v>
      </c>
      <c r="K172" s="156" t="str">
        <f>AF177</f>
        <v>:</v>
      </c>
      <c r="L172" s="175">
        <f>AE177</f>
        <v>0</v>
      </c>
      <c r="M172" s="155">
        <f>AE172</f>
        <v>0</v>
      </c>
      <c r="N172" s="156" t="str">
        <f>AF172</f>
        <v>:</v>
      </c>
      <c r="O172" s="157">
        <f>AG172</f>
        <v>0</v>
      </c>
      <c r="P172" s="158">
        <f>G172+J172+M172</f>
        <v>0</v>
      </c>
      <c r="Q172" s="156" t="s">
        <v>7</v>
      </c>
      <c r="R172" s="175">
        <f>I172+L172+O172</f>
        <v>0</v>
      </c>
      <c r="S172" s="153">
        <f>IF(G172&gt;I172,2,IF(AND(G172&lt;I172,H172=":"),1,0))+IF(J172&gt;L172,2,IF(AND(J172&lt;L172,K172=":"),1,0))+IF(M172&gt;O172,2,IF(AND(M172&lt;O172,N172=":"),1,0))</f>
        <v>0</v>
      </c>
      <c r="T172" s="154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0"/>
      <c r="AA172" s="41"/>
      <c r="AB172" s="41"/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14">
        <f>A172</f>
        <v>0</v>
      </c>
      <c r="AK172" s="114">
        <f>A178</f>
        <v>0</v>
      </c>
    </row>
    <row r="173" spans="1:37" x14ac:dyDescent="0.25">
      <c r="A173" s="189"/>
      <c r="B173" s="133"/>
      <c r="C173" s="89" t="str">
        <f>IF(A172&gt;0,IF(VLOOKUP(A172,seznam!$A$2:$C$129,2)&gt;0,VLOOKUP(A172,seznam!$A$2:$C$129,2),"------"),"------")</f>
        <v>------</v>
      </c>
      <c r="D173" s="130"/>
      <c r="E173" s="130"/>
      <c r="F173" s="131"/>
      <c r="G173" s="121"/>
      <c r="H173" s="123"/>
      <c r="I173" s="125"/>
      <c r="J173" s="121"/>
      <c r="K173" s="123"/>
      <c r="L173" s="125"/>
      <c r="M173" s="121"/>
      <c r="N173" s="123"/>
      <c r="O173" s="139"/>
      <c r="P173" s="141"/>
      <c r="Q173" s="123"/>
      <c r="R173" s="125"/>
      <c r="S173" s="135"/>
      <c r="T173" s="137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2"/>
      <c r="AA173" s="39"/>
      <c r="AB173" s="39"/>
      <c r="AC173" s="39"/>
      <c r="AD173" s="46"/>
      <c r="AE173" s="25">
        <f t="shared" si="32"/>
        <v>0</v>
      </c>
      <c r="AF173" s="26" t="s">
        <v>7</v>
      </c>
      <c r="AG173" s="27">
        <f t="shared" si="33"/>
        <v>0</v>
      </c>
      <c r="AJ173" s="114">
        <f>A174</f>
        <v>0</v>
      </c>
      <c r="AK173" s="114">
        <f>A176</f>
        <v>0</v>
      </c>
    </row>
    <row r="174" spans="1:37" x14ac:dyDescent="0.25">
      <c r="A174" s="189"/>
      <c r="B174" s="132">
        <v>2</v>
      </c>
      <c r="C174" s="38" t="str">
        <f>IF(A174&gt;0,IF(VLOOKUP(A174,seznam!$A$2:$C$129,3)&gt;0,VLOOKUP(A174,seznam!$A$2:$C$129,3),"------"),"------")</f>
        <v>------</v>
      </c>
      <c r="D174" s="122">
        <f>I172</f>
        <v>0</v>
      </c>
      <c r="E174" s="122" t="str">
        <f>H172</f>
        <v>:</v>
      </c>
      <c r="F174" s="124">
        <f>G172</f>
        <v>0</v>
      </c>
      <c r="G174" s="126"/>
      <c r="H174" s="127"/>
      <c r="I174" s="128"/>
      <c r="J174" s="120">
        <f>AE173</f>
        <v>0</v>
      </c>
      <c r="K174" s="122" t="str">
        <f>AF173</f>
        <v>:</v>
      </c>
      <c r="L174" s="124">
        <f>AG173</f>
        <v>0</v>
      </c>
      <c r="M174" s="120">
        <f>AE176</f>
        <v>0</v>
      </c>
      <c r="N174" s="122" t="str">
        <f>AF176</f>
        <v>:</v>
      </c>
      <c r="O174" s="138">
        <f>AG176</f>
        <v>0</v>
      </c>
      <c r="P174" s="140">
        <f>D174+J174+M174</f>
        <v>0</v>
      </c>
      <c r="Q174" s="122" t="s">
        <v>7</v>
      </c>
      <c r="R174" s="124">
        <f>F174+L174+O174</f>
        <v>0</v>
      </c>
      <c r="S174" s="134">
        <f>IF(D174&gt;F174,2,IF(AND(D174&lt;F174,E174=":"),1,0))+IF(J174&gt;L174,2,IF(AND(J174&lt;L174,K174=":"),1,0))+IF(M174&gt;O174,2,IF(AND(M174&lt;O174,N174=":"),1,0))</f>
        <v>0</v>
      </c>
      <c r="T174" s="136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2"/>
      <c r="AA174" s="39"/>
      <c r="AB174" s="39"/>
      <c r="AC174" s="39"/>
      <c r="AD174" s="46"/>
      <c r="AE174" s="25">
        <f t="shared" si="32"/>
        <v>0</v>
      </c>
      <c r="AF174" s="26" t="s">
        <v>7</v>
      </c>
      <c r="AG174" s="27">
        <f t="shared" si="33"/>
        <v>0</v>
      </c>
      <c r="AJ174" s="114">
        <f>A178</f>
        <v>0</v>
      </c>
      <c r="AK174" s="114">
        <f>A176</f>
        <v>0</v>
      </c>
    </row>
    <row r="175" spans="1:37" x14ac:dyDescent="0.25">
      <c r="A175" s="189"/>
      <c r="B175" s="133"/>
      <c r="C175" s="35" t="str">
        <f>IF(A174&gt;0,IF(VLOOKUP(A174,seznam!$A$2:$C$129,2)&gt;0,VLOOKUP(A174,seznam!$A$2:$C$129,2),"------"),"------")</f>
        <v>------</v>
      </c>
      <c r="D175" s="123"/>
      <c r="E175" s="123"/>
      <c r="F175" s="125"/>
      <c r="G175" s="129"/>
      <c r="H175" s="130"/>
      <c r="I175" s="131"/>
      <c r="J175" s="121"/>
      <c r="K175" s="123"/>
      <c r="L175" s="125"/>
      <c r="M175" s="121"/>
      <c r="N175" s="123"/>
      <c r="O175" s="139"/>
      <c r="P175" s="161"/>
      <c r="Q175" s="159"/>
      <c r="R175" s="160"/>
      <c r="S175" s="135"/>
      <c r="T175" s="137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2"/>
      <c r="AA175" s="39"/>
      <c r="AB175" s="39"/>
      <c r="AC175" s="39"/>
      <c r="AD175" s="46"/>
      <c r="AE175" s="25">
        <f t="shared" si="32"/>
        <v>0</v>
      </c>
      <c r="AF175" s="26" t="s">
        <v>7</v>
      </c>
      <c r="AG175" s="27">
        <f t="shared" si="33"/>
        <v>0</v>
      </c>
      <c r="AJ175" s="114">
        <f>A172</f>
        <v>0</v>
      </c>
      <c r="AK175" s="114">
        <f>A174</f>
        <v>0</v>
      </c>
    </row>
    <row r="176" spans="1:37" x14ac:dyDescent="0.25">
      <c r="A176" s="189"/>
      <c r="B176" s="132">
        <v>3</v>
      </c>
      <c r="C176" s="38" t="str">
        <f>IF(A176&gt;0,IF(VLOOKUP(A176,seznam!$A$2:$C$129,3)&gt;0,VLOOKUP(A176,seznam!$A$2:$C$129,3),"------"),"------")</f>
        <v>------</v>
      </c>
      <c r="D176" s="122">
        <f>L172</f>
        <v>0</v>
      </c>
      <c r="E176" s="122" t="str">
        <f>K172</f>
        <v>:</v>
      </c>
      <c r="F176" s="124">
        <f>J172</f>
        <v>0</v>
      </c>
      <c r="G176" s="120">
        <f>L174</f>
        <v>0</v>
      </c>
      <c r="H176" s="122" t="str">
        <f>K174</f>
        <v>:</v>
      </c>
      <c r="I176" s="124">
        <f>J174</f>
        <v>0</v>
      </c>
      <c r="J176" s="126"/>
      <c r="K176" s="127"/>
      <c r="L176" s="128"/>
      <c r="M176" s="120">
        <f>AG174</f>
        <v>0</v>
      </c>
      <c r="N176" s="122" t="str">
        <f>AF174</f>
        <v>:</v>
      </c>
      <c r="O176" s="138">
        <f>AE174</f>
        <v>0</v>
      </c>
      <c r="P176" s="140">
        <f>D176+G176+M176</f>
        <v>0</v>
      </c>
      <c r="Q176" s="122" t="s">
        <v>7</v>
      </c>
      <c r="R176" s="124">
        <f>F176+I176+O176</f>
        <v>0</v>
      </c>
      <c r="S176" s="134">
        <f>IF(D176&gt;F176,2,IF(AND(D176&lt;F176,E176=":"),1,0))+IF(G176&gt;I176,2,IF(AND(G176&lt;I176,H176=":"),1,0))+IF(M176&gt;O176,2,IF(AND(M176&lt;O176,N176=":"),1,0))</f>
        <v>0</v>
      </c>
      <c r="T176" s="136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2"/>
      <c r="AA176" s="39"/>
      <c r="AB176" s="39"/>
      <c r="AC176" s="39"/>
      <c r="AD176" s="46"/>
      <c r="AE176" s="25">
        <f t="shared" si="32"/>
        <v>0</v>
      </c>
      <c r="AF176" s="26" t="s">
        <v>7</v>
      </c>
      <c r="AG176" s="27">
        <f t="shared" si="33"/>
        <v>0</v>
      </c>
      <c r="AJ176" s="114">
        <f>A174</f>
        <v>0</v>
      </c>
      <c r="AK176" s="114">
        <f>A178</f>
        <v>0</v>
      </c>
    </row>
    <row r="177" spans="1:37" ht="13.8" thickBot="1" x14ac:dyDescent="0.3">
      <c r="A177" s="189"/>
      <c r="B177" s="133"/>
      <c r="C177" s="35" t="str">
        <f>IF(A176&gt;0,IF(VLOOKUP(A176,seznam!$A$2:$C$129,2)&gt;0,VLOOKUP(A176,seznam!$A$2:$C$129,2),"------"),"------")</f>
        <v>------</v>
      </c>
      <c r="D177" s="123"/>
      <c r="E177" s="123"/>
      <c r="F177" s="125"/>
      <c r="G177" s="121"/>
      <c r="H177" s="123"/>
      <c r="I177" s="125"/>
      <c r="J177" s="129"/>
      <c r="K177" s="130"/>
      <c r="L177" s="131"/>
      <c r="M177" s="121"/>
      <c r="N177" s="123"/>
      <c r="O177" s="139"/>
      <c r="P177" s="141"/>
      <c r="Q177" s="123"/>
      <c r="R177" s="125"/>
      <c r="S177" s="135"/>
      <c r="T177" s="137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3"/>
      <c r="AA177" s="44"/>
      <c r="AB177" s="44"/>
      <c r="AC177" s="44"/>
      <c r="AD177" s="47"/>
      <c r="AE177" s="28">
        <f t="shared" si="32"/>
        <v>0</v>
      </c>
      <c r="AF177" s="29" t="s">
        <v>7</v>
      </c>
      <c r="AG177" s="30">
        <f t="shared" si="33"/>
        <v>0</v>
      </c>
      <c r="AJ177" s="114">
        <f>A176</f>
        <v>0</v>
      </c>
      <c r="AK177" s="114">
        <f>A172</f>
        <v>0</v>
      </c>
    </row>
    <row r="178" spans="1:37" x14ac:dyDescent="0.25">
      <c r="A178" s="189"/>
      <c r="B178" s="132">
        <v>4</v>
      </c>
      <c r="C178" s="38" t="str">
        <f>IF(A178&gt;0,IF(VLOOKUP(A178,seznam!$A$2:$C$129,3)&gt;0,VLOOKUP(A178,seznam!$A$2:$C$129,3),"------"),"------")</f>
        <v>------</v>
      </c>
      <c r="D178" s="122">
        <f>O172</f>
        <v>0</v>
      </c>
      <c r="E178" s="122" t="str">
        <f>N172</f>
        <v>:</v>
      </c>
      <c r="F178" s="124">
        <f>M172</f>
        <v>0</v>
      </c>
      <c r="G178" s="120">
        <f>O174</f>
        <v>0</v>
      </c>
      <c r="H178" s="122" t="str">
        <f>N174</f>
        <v>:</v>
      </c>
      <c r="I178" s="124">
        <f>M174</f>
        <v>0</v>
      </c>
      <c r="J178" s="120">
        <f>O176</f>
        <v>0</v>
      </c>
      <c r="K178" s="122" t="str">
        <f>N176</f>
        <v>:</v>
      </c>
      <c r="L178" s="124">
        <f>M176</f>
        <v>0</v>
      </c>
      <c r="M178" s="126"/>
      <c r="N178" s="127"/>
      <c r="O178" s="148"/>
      <c r="P178" s="140">
        <f>D178+G178+J178</f>
        <v>0</v>
      </c>
      <c r="Q178" s="122" t="s">
        <v>7</v>
      </c>
      <c r="R178" s="124">
        <f>F178+I178+L178</f>
        <v>0</v>
      </c>
      <c r="S178" s="134">
        <f>IF(D178&gt;F178,2,IF(AND(D178&lt;F178,E178=":"),1,0))+IF(G178&gt;I178,2,IF(AND(G178&lt;I178,H178=":"),1,0))+IF(J178&gt;L178,2,IF(AND(J178&lt;L178,K178=":"),1,0))</f>
        <v>0</v>
      </c>
      <c r="T178" s="136"/>
    </row>
    <row r="179" spans="1:37" ht="13.8" thickBot="1" x14ac:dyDescent="0.3">
      <c r="A179" s="190"/>
      <c r="B179" s="145"/>
      <c r="C179" s="36" t="str">
        <f>IF(A178&gt;0,IF(VLOOKUP(A178,seznam!$A$2:$C$129,2)&gt;0,VLOOKUP(A178,seznam!$A$2:$C$129,2),"------"),"------")</f>
        <v>------</v>
      </c>
      <c r="D179" s="143"/>
      <c r="E179" s="143"/>
      <c r="F179" s="144"/>
      <c r="G179" s="142"/>
      <c r="H179" s="143"/>
      <c r="I179" s="144"/>
      <c r="J179" s="142"/>
      <c r="K179" s="143"/>
      <c r="L179" s="144"/>
      <c r="M179" s="149"/>
      <c r="N179" s="150"/>
      <c r="O179" s="151"/>
      <c r="P179" s="152"/>
      <c r="Q179" s="143"/>
      <c r="R179" s="144"/>
      <c r="S179" s="146"/>
      <c r="T179" s="147"/>
    </row>
    <row r="180" spans="1:37" ht="13.8" thickBot="1" x14ac:dyDescent="0.3"/>
    <row r="181" spans="1:37" ht="13.8" thickBot="1" x14ac:dyDescent="0.3">
      <c r="A181" s="90" t="s">
        <v>2</v>
      </c>
      <c r="B181" s="162" t="s">
        <v>43</v>
      </c>
      <c r="C181" s="163"/>
      <c r="D181" s="164">
        <v>1</v>
      </c>
      <c r="E181" s="165"/>
      <c r="F181" s="166"/>
      <c r="G181" s="167">
        <v>2</v>
      </c>
      <c r="H181" s="165"/>
      <c r="I181" s="166"/>
      <c r="J181" s="167">
        <v>3</v>
      </c>
      <c r="K181" s="165"/>
      <c r="L181" s="166"/>
      <c r="M181" s="167">
        <v>4</v>
      </c>
      <c r="N181" s="165"/>
      <c r="O181" s="168"/>
      <c r="P181" s="164" t="s">
        <v>4</v>
      </c>
      <c r="Q181" s="169"/>
      <c r="R181" s="170"/>
      <c r="S181" s="5" t="s">
        <v>5</v>
      </c>
      <c r="T181" s="4" t="s">
        <v>6</v>
      </c>
    </row>
    <row r="182" spans="1:37" x14ac:dyDescent="0.25">
      <c r="A182" s="188"/>
      <c r="B182" s="171">
        <v>1</v>
      </c>
      <c r="C182" s="37" t="str">
        <f>IF(A182&gt;0,IF(VLOOKUP(A182,seznam!$A$2:$C$129,3)&gt;0,VLOOKUP(A182,seznam!$A$2:$C$129,3),"------"),"------")</f>
        <v>------</v>
      </c>
      <c r="D182" s="172"/>
      <c r="E182" s="173"/>
      <c r="F182" s="174"/>
      <c r="G182" s="155">
        <f>AE185</f>
        <v>0</v>
      </c>
      <c r="H182" s="156" t="str">
        <f>AF185</f>
        <v>:</v>
      </c>
      <c r="I182" s="175">
        <f>AG185</f>
        <v>0</v>
      </c>
      <c r="J182" s="155">
        <f>AG187</f>
        <v>0</v>
      </c>
      <c r="K182" s="156" t="str">
        <f>AF187</f>
        <v>:</v>
      </c>
      <c r="L182" s="175">
        <f>AE187</f>
        <v>0</v>
      </c>
      <c r="M182" s="155">
        <f>AE182</f>
        <v>0</v>
      </c>
      <c r="N182" s="156" t="str">
        <f>AF182</f>
        <v>:</v>
      </c>
      <c r="O182" s="157">
        <f>AG182</f>
        <v>0</v>
      </c>
      <c r="P182" s="158">
        <f>G182+J182+M182</f>
        <v>0</v>
      </c>
      <c r="Q182" s="156" t="s">
        <v>7</v>
      </c>
      <c r="R182" s="175">
        <f>I182+L182+O182</f>
        <v>0</v>
      </c>
      <c r="S182" s="153">
        <f>IF(G182&gt;I182,2,IF(AND(G182&lt;I182,H182=":"),1,0))+IF(J182&gt;L182,2,IF(AND(J182&lt;L182,K182=":"),1,0))+IF(M182&gt;O182,2,IF(AND(M182&lt;O182,N182=":"),1,0))</f>
        <v>0</v>
      </c>
      <c r="T182" s="154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0"/>
      <c r="AA182" s="41"/>
      <c r="AB182" s="41"/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14">
        <f>A182</f>
        <v>0</v>
      </c>
      <c r="AK182" s="114">
        <f>A188</f>
        <v>0</v>
      </c>
    </row>
    <row r="183" spans="1:37" x14ac:dyDescent="0.25">
      <c r="A183" s="189"/>
      <c r="B183" s="133"/>
      <c r="C183" s="89" t="str">
        <f>IF(A182&gt;0,IF(VLOOKUP(A182,seznam!$A$2:$C$129,2)&gt;0,VLOOKUP(A182,seznam!$A$2:$C$129,2),"------"),"------")</f>
        <v>------</v>
      </c>
      <c r="D183" s="130"/>
      <c r="E183" s="130"/>
      <c r="F183" s="131"/>
      <c r="G183" s="121"/>
      <c r="H183" s="123"/>
      <c r="I183" s="125"/>
      <c r="J183" s="121"/>
      <c r="K183" s="123"/>
      <c r="L183" s="125"/>
      <c r="M183" s="121"/>
      <c r="N183" s="123"/>
      <c r="O183" s="139"/>
      <c r="P183" s="141"/>
      <c r="Q183" s="123"/>
      <c r="R183" s="125"/>
      <c r="S183" s="135"/>
      <c r="T183" s="137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2"/>
      <c r="AA183" s="39"/>
      <c r="AB183" s="39"/>
      <c r="AC183" s="39"/>
      <c r="AD183" s="46"/>
      <c r="AE183" s="25">
        <f t="shared" si="34"/>
        <v>0</v>
      </c>
      <c r="AF183" s="26" t="s">
        <v>7</v>
      </c>
      <c r="AG183" s="27">
        <f t="shared" si="35"/>
        <v>0</v>
      </c>
      <c r="AJ183" s="114">
        <f>A184</f>
        <v>0</v>
      </c>
      <c r="AK183" s="114">
        <f>A186</f>
        <v>0</v>
      </c>
    </row>
    <row r="184" spans="1:37" x14ac:dyDescent="0.25">
      <c r="A184" s="189"/>
      <c r="B184" s="132">
        <v>2</v>
      </c>
      <c r="C184" s="38" t="str">
        <f>IF(A184&gt;0,IF(VLOOKUP(A184,seznam!$A$2:$C$129,3)&gt;0,VLOOKUP(A184,seznam!$A$2:$C$129,3),"------"),"------")</f>
        <v>------</v>
      </c>
      <c r="D184" s="122">
        <f>I182</f>
        <v>0</v>
      </c>
      <c r="E184" s="122" t="str">
        <f>H182</f>
        <v>:</v>
      </c>
      <c r="F184" s="124">
        <f>G182</f>
        <v>0</v>
      </c>
      <c r="G184" s="126"/>
      <c r="H184" s="127"/>
      <c r="I184" s="128"/>
      <c r="J184" s="120">
        <f>AE183</f>
        <v>0</v>
      </c>
      <c r="K184" s="122" t="str">
        <f>AF183</f>
        <v>:</v>
      </c>
      <c r="L184" s="124">
        <f>AG183</f>
        <v>0</v>
      </c>
      <c r="M184" s="120">
        <f>AE186</f>
        <v>0</v>
      </c>
      <c r="N184" s="122" t="str">
        <f>AF186</f>
        <v>:</v>
      </c>
      <c r="O184" s="138">
        <f>AG186</f>
        <v>0</v>
      </c>
      <c r="P184" s="140">
        <f>D184+J184+M184</f>
        <v>0</v>
      </c>
      <c r="Q184" s="122" t="s">
        <v>7</v>
      </c>
      <c r="R184" s="124">
        <f>F184+L184+O184</f>
        <v>0</v>
      </c>
      <c r="S184" s="134">
        <f>IF(D184&gt;F184,2,IF(AND(D184&lt;F184,E184=":"),1,0))+IF(J184&gt;L184,2,IF(AND(J184&lt;L184,K184=":"),1,0))+IF(M184&gt;O184,2,IF(AND(M184&lt;O184,N184=":"),1,0))</f>
        <v>0</v>
      </c>
      <c r="T184" s="136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2"/>
      <c r="AA184" s="39"/>
      <c r="AB184" s="39"/>
      <c r="AC184" s="39"/>
      <c r="AD184" s="46"/>
      <c r="AE184" s="25">
        <f t="shared" si="34"/>
        <v>0</v>
      </c>
      <c r="AF184" s="26" t="s">
        <v>7</v>
      </c>
      <c r="AG184" s="27">
        <f t="shared" si="35"/>
        <v>0</v>
      </c>
      <c r="AJ184" s="114">
        <f>A188</f>
        <v>0</v>
      </c>
      <c r="AK184" s="114">
        <f>A186</f>
        <v>0</v>
      </c>
    </row>
    <row r="185" spans="1:37" x14ac:dyDescent="0.25">
      <c r="A185" s="189"/>
      <c r="B185" s="133"/>
      <c r="C185" s="35" t="str">
        <f>IF(A184&gt;0,IF(VLOOKUP(A184,seznam!$A$2:$C$129,2)&gt;0,VLOOKUP(A184,seznam!$A$2:$C$129,2),"------"),"------")</f>
        <v>------</v>
      </c>
      <c r="D185" s="123"/>
      <c r="E185" s="123"/>
      <c r="F185" s="125"/>
      <c r="G185" s="129"/>
      <c r="H185" s="130"/>
      <c r="I185" s="131"/>
      <c r="J185" s="121"/>
      <c r="K185" s="123"/>
      <c r="L185" s="125"/>
      <c r="M185" s="121"/>
      <c r="N185" s="123"/>
      <c r="O185" s="139"/>
      <c r="P185" s="161"/>
      <c r="Q185" s="159"/>
      <c r="R185" s="160"/>
      <c r="S185" s="135"/>
      <c r="T185" s="137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2"/>
      <c r="AA185" s="39"/>
      <c r="AB185" s="39"/>
      <c r="AC185" s="39"/>
      <c r="AD185" s="46"/>
      <c r="AE185" s="25">
        <f t="shared" si="34"/>
        <v>0</v>
      </c>
      <c r="AF185" s="26" t="s">
        <v>7</v>
      </c>
      <c r="AG185" s="27">
        <f t="shared" si="35"/>
        <v>0</v>
      </c>
      <c r="AJ185" s="114">
        <f>A182</f>
        <v>0</v>
      </c>
      <c r="AK185" s="114">
        <f>A184</f>
        <v>0</v>
      </c>
    </row>
    <row r="186" spans="1:37" x14ac:dyDescent="0.25">
      <c r="A186" s="189"/>
      <c r="B186" s="132">
        <v>3</v>
      </c>
      <c r="C186" s="38" t="str">
        <f>IF(A186&gt;0,IF(VLOOKUP(A186,seznam!$A$2:$C$129,3)&gt;0,VLOOKUP(A186,seznam!$A$2:$C$129,3),"------"),"------")</f>
        <v>------</v>
      </c>
      <c r="D186" s="122">
        <f>L182</f>
        <v>0</v>
      </c>
      <c r="E186" s="122" t="str">
        <f>K182</f>
        <v>:</v>
      </c>
      <c r="F186" s="124">
        <f>J182</f>
        <v>0</v>
      </c>
      <c r="G186" s="120">
        <f>L184</f>
        <v>0</v>
      </c>
      <c r="H186" s="122" t="str">
        <f>K184</f>
        <v>:</v>
      </c>
      <c r="I186" s="124">
        <f>J184</f>
        <v>0</v>
      </c>
      <c r="J186" s="126"/>
      <c r="K186" s="127"/>
      <c r="L186" s="128"/>
      <c r="M186" s="120">
        <f>AG184</f>
        <v>0</v>
      </c>
      <c r="N186" s="122" t="str">
        <f>AF184</f>
        <v>:</v>
      </c>
      <c r="O186" s="138">
        <f>AE184</f>
        <v>0</v>
      </c>
      <c r="P186" s="140">
        <f>D186+G186+M186</f>
        <v>0</v>
      </c>
      <c r="Q186" s="122" t="s">
        <v>7</v>
      </c>
      <c r="R186" s="124">
        <f>F186+I186+O186</f>
        <v>0</v>
      </c>
      <c r="S186" s="134">
        <f>IF(D186&gt;F186,2,IF(AND(D186&lt;F186,E186=":"),1,0))+IF(G186&gt;I186,2,IF(AND(G186&lt;I186,H186=":"),1,0))+IF(M186&gt;O186,2,IF(AND(M186&lt;O186,N186=":"),1,0))</f>
        <v>0</v>
      </c>
      <c r="T186" s="136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2"/>
      <c r="AA186" s="39"/>
      <c r="AB186" s="39"/>
      <c r="AC186" s="39"/>
      <c r="AD186" s="46"/>
      <c r="AE186" s="25">
        <f t="shared" si="34"/>
        <v>0</v>
      </c>
      <c r="AF186" s="26" t="s">
        <v>7</v>
      </c>
      <c r="AG186" s="27">
        <f t="shared" si="35"/>
        <v>0</v>
      </c>
      <c r="AJ186" s="114">
        <f>A184</f>
        <v>0</v>
      </c>
      <c r="AK186" s="114">
        <f>A188</f>
        <v>0</v>
      </c>
    </row>
    <row r="187" spans="1:37" ht="13.8" thickBot="1" x14ac:dyDescent="0.3">
      <c r="A187" s="189"/>
      <c r="B187" s="133"/>
      <c r="C187" s="35" t="str">
        <f>IF(A186&gt;0,IF(VLOOKUP(A186,seznam!$A$2:$C$129,2)&gt;0,VLOOKUP(A186,seznam!$A$2:$C$129,2),"------"),"------")</f>
        <v>------</v>
      </c>
      <c r="D187" s="123"/>
      <c r="E187" s="123"/>
      <c r="F187" s="125"/>
      <c r="G187" s="121"/>
      <c r="H187" s="123"/>
      <c r="I187" s="125"/>
      <c r="J187" s="129"/>
      <c r="K187" s="130"/>
      <c r="L187" s="131"/>
      <c r="M187" s="121"/>
      <c r="N187" s="123"/>
      <c r="O187" s="139"/>
      <c r="P187" s="141"/>
      <c r="Q187" s="123"/>
      <c r="R187" s="125"/>
      <c r="S187" s="135"/>
      <c r="T187" s="137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3"/>
      <c r="AA187" s="44"/>
      <c r="AB187" s="44"/>
      <c r="AC187" s="44"/>
      <c r="AD187" s="47"/>
      <c r="AE187" s="28">
        <f t="shared" si="34"/>
        <v>0</v>
      </c>
      <c r="AF187" s="29" t="s">
        <v>7</v>
      </c>
      <c r="AG187" s="30">
        <f t="shared" si="35"/>
        <v>0</v>
      </c>
      <c r="AJ187" s="114">
        <f>A186</f>
        <v>0</v>
      </c>
      <c r="AK187" s="114">
        <f>A182</f>
        <v>0</v>
      </c>
    </row>
    <row r="188" spans="1:37" x14ac:dyDescent="0.25">
      <c r="A188" s="189"/>
      <c r="B188" s="132">
        <v>4</v>
      </c>
      <c r="C188" s="38" t="str">
        <f>IF(A188&gt;0,IF(VLOOKUP(A188,seznam!$A$2:$C$129,3)&gt;0,VLOOKUP(A188,seznam!$A$2:$C$129,3),"------"),"------")</f>
        <v>------</v>
      </c>
      <c r="D188" s="122">
        <f>O182</f>
        <v>0</v>
      </c>
      <c r="E188" s="122" t="str">
        <f>N182</f>
        <v>:</v>
      </c>
      <c r="F188" s="124">
        <f>M182</f>
        <v>0</v>
      </c>
      <c r="G188" s="120">
        <f>O184</f>
        <v>0</v>
      </c>
      <c r="H188" s="122" t="str">
        <f>N184</f>
        <v>:</v>
      </c>
      <c r="I188" s="124">
        <f>M184</f>
        <v>0</v>
      </c>
      <c r="J188" s="120">
        <f>O186</f>
        <v>0</v>
      </c>
      <c r="K188" s="122" t="str">
        <f>N186</f>
        <v>:</v>
      </c>
      <c r="L188" s="124">
        <f>M186</f>
        <v>0</v>
      </c>
      <c r="M188" s="126"/>
      <c r="N188" s="127"/>
      <c r="O188" s="148"/>
      <c r="P188" s="140">
        <f>D188+G188+J188</f>
        <v>0</v>
      </c>
      <c r="Q188" s="122" t="s">
        <v>7</v>
      </c>
      <c r="R188" s="124">
        <f>F188+I188+L188</f>
        <v>0</v>
      </c>
      <c r="S188" s="134">
        <f>IF(D188&gt;F188,2,IF(AND(D188&lt;F188,E188=":"),1,0))+IF(G188&gt;I188,2,IF(AND(G188&lt;I188,H188=":"),1,0))+IF(J188&gt;L188,2,IF(AND(J188&lt;L188,K188=":"),1,0))</f>
        <v>0</v>
      </c>
      <c r="T188" s="136"/>
    </row>
    <row r="189" spans="1:37" ht="13.8" thickBot="1" x14ac:dyDescent="0.3">
      <c r="A189" s="190"/>
      <c r="B189" s="145"/>
      <c r="C189" s="36" t="str">
        <f>IF(A188&gt;0,IF(VLOOKUP(A188,seznam!$A$2:$C$129,2)&gt;0,VLOOKUP(A188,seznam!$A$2:$C$129,2),"------"),"------")</f>
        <v>------</v>
      </c>
      <c r="D189" s="143"/>
      <c r="E189" s="143"/>
      <c r="F189" s="144"/>
      <c r="G189" s="142"/>
      <c r="H189" s="143"/>
      <c r="I189" s="144"/>
      <c r="J189" s="142"/>
      <c r="K189" s="143"/>
      <c r="L189" s="144"/>
      <c r="M189" s="149"/>
      <c r="N189" s="150"/>
      <c r="O189" s="151"/>
      <c r="P189" s="152"/>
      <c r="Q189" s="143"/>
      <c r="R189" s="144"/>
      <c r="S189" s="146"/>
      <c r="T189" s="147"/>
    </row>
    <row r="190" spans="1:37" ht="13.8" thickBot="1" x14ac:dyDescent="0.3"/>
    <row r="191" spans="1:37" ht="13.8" thickBot="1" x14ac:dyDescent="0.3">
      <c r="A191" s="90" t="s">
        <v>2</v>
      </c>
      <c r="B191" s="162" t="s">
        <v>44</v>
      </c>
      <c r="C191" s="163"/>
      <c r="D191" s="164">
        <v>1</v>
      </c>
      <c r="E191" s="165"/>
      <c r="F191" s="166"/>
      <c r="G191" s="167">
        <v>2</v>
      </c>
      <c r="H191" s="165"/>
      <c r="I191" s="166"/>
      <c r="J191" s="167">
        <v>3</v>
      </c>
      <c r="K191" s="165"/>
      <c r="L191" s="166"/>
      <c r="M191" s="167">
        <v>4</v>
      </c>
      <c r="N191" s="165"/>
      <c r="O191" s="168"/>
      <c r="P191" s="164" t="s">
        <v>4</v>
      </c>
      <c r="Q191" s="169"/>
      <c r="R191" s="170"/>
      <c r="S191" s="5" t="s">
        <v>5</v>
      </c>
      <c r="T191" s="4" t="s">
        <v>6</v>
      </c>
    </row>
    <row r="192" spans="1:37" x14ac:dyDescent="0.25">
      <c r="A192" s="188"/>
      <c r="B192" s="171">
        <v>1</v>
      </c>
      <c r="C192" s="37" t="str">
        <f>IF(A192&gt;0,IF(VLOOKUP(A192,seznam!$A$2:$C$129,3)&gt;0,VLOOKUP(A192,seznam!$A$2:$C$129,3),"------"),"------")</f>
        <v>------</v>
      </c>
      <c r="D192" s="172"/>
      <c r="E192" s="173"/>
      <c r="F192" s="174"/>
      <c r="G192" s="155">
        <f>AE195</f>
        <v>0</v>
      </c>
      <c r="H192" s="156" t="str">
        <f>AF195</f>
        <v>:</v>
      </c>
      <c r="I192" s="175">
        <f>AG195</f>
        <v>0</v>
      </c>
      <c r="J192" s="155">
        <f>AG197</f>
        <v>0</v>
      </c>
      <c r="K192" s="156" t="str">
        <f>AF197</f>
        <v>:</v>
      </c>
      <c r="L192" s="175">
        <f>AE197</f>
        <v>0</v>
      </c>
      <c r="M192" s="155">
        <f>AE192</f>
        <v>0</v>
      </c>
      <c r="N192" s="156" t="str">
        <f>AF192</f>
        <v>:</v>
      </c>
      <c r="O192" s="157">
        <f>AG192</f>
        <v>0</v>
      </c>
      <c r="P192" s="158">
        <f>G192+J192+M192</f>
        <v>0</v>
      </c>
      <c r="Q192" s="156" t="s">
        <v>7</v>
      </c>
      <c r="R192" s="175">
        <f>I192+L192+O192</f>
        <v>0</v>
      </c>
      <c r="S192" s="153">
        <f>IF(G192&gt;I192,2,IF(AND(G192&lt;I192,H192=":"),1,0))+IF(J192&gt;L192,2,IF(AND(J192&lt;L192,K192=":"),1,0))+IF(M192&gt;O192,2,IF(AND(M192&lt;O192,N192=":"),1,0))</f>
        <v>0</v>
      </c>
      <c r="T192" s="154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4">
        <f>A192</f>
        <v>0</v>
      </c>
      <c r="AK192" s="114">
        <f>A198</f>
        <v>0</v>
      </c>
    </row>
    <row r="193" spans="1:37" x14ac:dyDescent="0.25">
      <c r="A193" s="189"/>
      <c r="B193" s="133"/>
      <c r="C193" s="89" t="str">
        <f>IF(A192&gt;0,IF(VLOOKUP(A192,seznam!$A$2:$C$129,2)&gt;0,VLOOKUP(A192,seznam!$A$2:$C$129,2),"------"),"------")</f>
        <v>------</v>
      </c>
      <c r="D193" s="130"/>
      <c r="E193" s="130"/>
      <c r="F193" s="131"/>
      <c r="G193" s="121"/>
      <c r="H193" s="123"/>
      <c r="I193" s="125"/>
      <c r="J193" s="121"/>
      <c r="K193" s="123"/>
      <c r="L193" s="125"/>
      <c r="M193" s="121"/>
      <c r="N193" s="123"/>
      <c r="O193" s="139"/>
      <c r="P193" s="141"/>
      <c r="Q193" s="123"/>
      <c r="R193" s="125"/>
      <c r="S193" s="135"/>
      <c r="T193" s="137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14">
        <f>A194</f>
        <v>0</v>
      </c>
      <c r="AK193" s="114">
        <f>A196</f>
        <v>0</v>
      </c>
    </row>
    <row r="194" spans="1:37" x14ac:dyDescent="0.25">
      <c r="A194" s="189"/>
      <c r="B194" s="132">
        <v>2</v>
      </c>
      <c r="C194" s="38" t="str">
        <f>IF(A194&gt;0,IF(VLOOKUP(A194,seznam!$A$2:$C$129,3)&gt;0,VLOOKUP(A194,seznam!$A$2:$C$129,3),"------"),"------")</f>
        <v>------</v>
      </c>
      <c r="D194" s="122">
        <f>I192</f>
        <v>0</v>
      </c>
      <c r="E194" s="122" t="str">
        <f>H192</f>
        <v>:</v>
      </c>
      <c r="F194" s="124">
        <f>G192</f>
        <v>0</v>
      </c>
      <c r="G194" s="126"/>
      <c r="H194" s="127"/>
      <c r="I194" s="128"/>
      <c r="J194" s="120">
        <f>AE193</f>
        <v>0</v>
      </c>
      <c r="K194" s="122" t="str">
        <f>AF193</f>
        <v>:</v>
      </c>
      <c r="L194" s="124">
        <f>AG193</f>
        <v>0</v>
      </c>
      <c r="M194" s="120">
        <f>AE196</f>
        <v>0</v>
      </c>
      <c r="N194" s="122" t="str">
        <f>AF196</f>
        <v>:</v>
      </c>
      <c r="O194" s="138">
        <f>AG196</f>
        <v>0</v>
      </c>
      <c r="P194" s="140">
        <f>D194+J194+M194</f>
        <v>0</v>
      </c>
      <c r="Q194" s="122" t="s">
        <v>7</v>
      </c>
      <c r="R194" s="124">
        <f>F194+L194+O194</f>
        <v>0</v>
      </c>
      <c r="S194" s="134">
        <f>IF(D194&gt;F194,2,IF(AND(D194&lt;F194,E194=":"),1,0))+IF(J194&gt;L194,2,IF(AND(J194&lt;L194,K194=":"),1,0))+IF(M194&gt;O194,2,IF(AND(M194&lt;O194,N194=":"),1,0))</f>
        <v>0</v>
      </c>
      <c r="T194" s="136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14">
        <f>A198</f>
        <v>0</v>
      </c>
      <c r="AK194" s="114">
        <f>A196</f>
        <v>0</v>
      </c>
    </row>
    <row r="195" spans="1:37" x14ac:dyDescent="0.25">
      <c r="A195" s="189"/>
      <c r="B195" s="133"/>
      <c r="C195" s="35" t="str">
        <f>IF(A194&gt;0,IF(VLOOKUP(A194,seznam!$A$2:$C$129,2)&gt;0,VLOOKUP(A194,seznam!$A$2:$C$129,2),"------"),"------")</f>
        <v>------</v>
      </c>
      <c r="D195" s="123"/>
      <c r="E195" s="123"/>
      <c r="F195" s="125"/>
      <c r="G195" s="129"/>
      <c r="H195" s="130"/>
      <c r="I195" s="131"/>
      <c r="J195" s="121"/>
      <c r="K195" s="123"/>
      <c r="L195" s="125"/>
      <c r="M195" s="121"/>
      <c r="N195" s="123"/>
      <c r="O195" s="139"/>
      <c r="P195" s="161"/>
      <c r="Q195" s="159"/>
      <c r="R195" s="160"/>
      <c r="S195" s="135"/>
      <c r="T195" s="137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14">
        <f>A192</f>
        <v>0</v>
      </c>
      <c r="AK195" s="114">
        <f>A194</f>
        <v>0</v>
      </c>
    </row>
    <row r="196" spans="1:37" x14ac:dyDescent="0.25">
      <c r="A196" s="189"/>
      <c r="B196" s="132">
        <v>3</v>
      </c>
      <c r="C196" s="38" t="str">
        <f>IF(A196&gt;0,IF(VLOOKUP(A196,seznam!$A$2:$C$129,3)&gt;0,VLOOKUP(A196,seznam!$A$2:$C$129,3),"------"),"------")</f>
        <v>------</v>
      </c>
      <c r="D196" s="122">
        <f>L192</f>
        <v>0</v>
      </c>
      <c r="E196" s="122" t="str">
        <f>K192</f>
        <v>:</v>
      </c>
      <c r="F196" s="124">
        <f>J192</f>
        <v>0</v>
      </c>
      <c r="G196" s="120">
        <f>L194</f>
        <v>0</v>
      </c>
      <c r="H196" s="122" t="str">
        <f>K194</f>
        <v>:</v>
      </c>
      <c r="I196" s="124">
        <f>J194</f>
        <v>0</v>
      </c>
      <c r="J196" s="126"/>
      <c r="K196" s="127"/>
      <c r="L196" s="128"/>
      <c r="M196" s="120">
        <f>AG194</f>
        <v>0</v>
      </c>
      <c r="N196" s="122" t="str">
        <f>AF194</f>
        <v>:</v>
      </c>
      <c r="O196" s="138">
        <f>AE194</f>
        <v>0</v>
      </c>
      <c r="P196" s="140">
        <f>D196+G196+M196</f>
        <v>0</v>
      </c>
      <c r="Q196" s="122" t="s">
        <v>7</v>
      </c>
      <c r="R196" s="124">
        <f>F196+I196+O196</f>
        <v>0</v>
      </c>
      <c r="S196" s="134">
        <f>IF(D196&gt;F196,2,IF(AND(D196&lt;F196,E196=":"),1,0))+IF(G196&gt;I196,2,IF(AND(G196&lt;I196,H196=":"),1,0))+IF(M196&gt;O196,2,IF(AND(M196&lt;O196,N196=":"),1,0))</f>
        <v>0</v>
      </c>
      <c r="T196" s="136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14">
        <f>A194</f>
        <v>0</v>
      </c>
      <c r="AK196" s="114">
        <f>A198</f>
        <v>0</v>
      </c>
    </row>
    <row r="197" spans="1:37" ht="13.8" thickBot="1" x14ac:dyDescent="0.3">
      <c r="A197" s="189"/>
      <c r="B197" s="133"/>
      <c r="C197" s="35" t="str">
        <f>IF(A196&gt;0,IF(VLOOKUP(A196,seznam!$A$2:$C$129,2)&gt;0,VLOOKUP(A196,seznam!$A$2:$C$129,2),"------"),"------")</f>
        <v>------</v>
      </c>
      <c r="D197" s="123"/>
      <c r="E197" s="123"/>
      <c r="F197" s="125"/>
      <c r="G197" s="121"/>
      <c r="H197" s="123"/>
      <c r="I197" s="125"/>
      <c r="J197" s="129"/>
      <c r="K197" s="130"/>
      <c r="L197" s="131"/>
      <c r="M197" s="121"/>
      <c r="N197" s="123"/>
      <c r="O197" s="139"/>
      <c r="P197" s="141"/>
      <c r="Q197" s="123"/>
      <c r="R197" s="125"/>
      <c r="S197" s="135"/>
      <c r="T197" s="137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14">
        <f>A196</f>
        <v>0</v>
      </c>
      <c r="AK197" s="114">
        <f>A192</f>
        <v>0</v>
      </c>
    </row>
    <row r="198" spans="1:37" x14ac:dyDescent="0.25">
      <c r="A198" s="189"/>
      <c r="B198" s="132">
        <v>4</v>
      </c>
      <c r="C198" s="38" t="str">
        <f>IF(A198&gt;0,IF(VLOOKUP(A198,seznam!$A$2:$C$129,3)&gt;0,VLOOKUP(A198,seznam!$A$2:$C$129,3),"------"),"------")</f>
        <v>------</v>
      </c>
      <c r="D198" s="122">
        <f>O192</f>
        <v>0</v>
      </c>
      <c r="E198" s="122" t="str">
        <f>N192</f>
        <v>:</v>
      </c>
      <c r="F198" s="124">
        <f>M192</f>
        <v>0</v>
      </c>
      <c r="G198" s="120">
        <f>O194</f>
        <v>0</v>
      </c>
      <c r="H198" s="122" t="str">
        <f>N194</f>
        <v>:</v>
      </c>
      <c r="I198" s="124">
        <f>M194</f>
        <v>0</v>
      </c>
      <c r="J198" s="120">
        <f>O196</f>
        <v>0</v>
      </c>
      <c r="K198" s="122" t="str">
        <f>N196</f>
        <v>:</v>
      </c>
      <c r="L198" s="124">
        <f>M196</f>
        <v>0</v>
      </c>
      <c r="M198" s="126"/>
      <c r="N198" s="127"/>
      <c r="O198" s="148"/>
      <c r="P198" s="140">
        <f>D198+G198+J198</f>
        <v>0</v>
      </c>
      <c r="Q198" s="122" t="s">
        <v>7</v>
      </c>
      <c r="R198" s="124">
        <f>F198+I198+L198</f>
        <v>0</v>
      </c>
      <c r="S198" s="134">
        <f>IF(D198&gt;F198,2,IF(AND(D198&lt;F198,E198=":"),1,0))+IF(G198&gt;I198,2,IF(AND(G198&lt;I198,H198=":"),1,0))+IF(J198&gt;L198,2,IF(AND(J198&lt;L198,K198=":"),1,0))</f>
        <v>0</v>
      </c>
      <c r="T198" s="136"/>
    </row>
    <row r="199" spans="1:37" ht="13.8" thickBot="1" x14ac:dyDescent="0.3">
      <c r="A199" s="190"/>
      <c r="B199" s="145"/>
      <c r="C199" s="36" t="str">
        <f>IF(A198&gt;0,IF(VLOOKUP(A198,seznam!$A$2:$C$129,2)&gt;0,VLOOKUP(A198,seznam!$A$2:$C$129,2),"------"),"------")</f>
        <v>------</v>
      </c>
      <c r="D199" s="143"/>
      <c r="E199" s="143"/>
      <c r="F199" s="144"/>
      <c r="G199" s="142"/>
      <c r="H199" s="143"/>
      <c r="I199" s="144"/>
      <c r="J199" s="142"/>
      <c r="K199" s="143"/>
      <c r="L199" s="144"/>
      <c r="M199" s="149"/>
      <c r="N199" s="150"/>
      <c r="O199" s="151"/>
      <c r="P199" s="152"/>
      <c r="Q199" s="143"/>
      <c r="R199" s="144"/>
      <c r="S199" s="146"/>
      <c r="T199" s="147"/>
    </row>
    <row r="200" spans="1:37" ht="13.8" thickBot="1" x14ac:dyDescent="0.3"/>
    <row r="201" spans="1:37" ht="13.8" thickBot="1" x14ac:dyDescent="0.3">
      <c r="A201" s="90" t="s">
        <v>2</v>
      </c>
      <c r="B201" s="162" t="s">
        <v>45</v>
      </c>
      <c r="C201" s="163"/>
      <c r="D201" s="164">
        <v>1</v>
      </c>
      <c r="E201" s="165"/>
      <c r="F201" s="166"/>
      <c r="G201" s="167">
        <v>2</v>
      </c>
      <c r="H201" s="165"/>
      <c r="I201" s="166"/>
      <c r="J201" s="167">
        <v>3</v>
      </c>
      <c r="K201" s="165"/>
      <c r="L201" s="166"/>
      <c r="M201" s="167">
        <v>4</v>
      </c>
      <c r="N201" s="165"/>
      <c r="O201" s="168"/>
      <c r="P201" s="164" t="s">
        <v>4</v>
      </c>
      <c r="Q201" s="169"/>
      <c r="R201" s="170"/>
      <c r="S201" s="5" t="s">
        <v>5</v>
      </c>
      <c r="T201" s="4" t="s">
        <v>6</v>
      </c>
    </row>
    <row r="202" spans="1:37" x14ac:dyDescent="0.25">
      <c r="A202" s="188"/>
      <c r="B202" s="171">
        <v>1</v>
      </c>
      <c r="C202" s="37" t="str">
        <f>IF(A202&gt;0,IF(VLOOKUP(A202,seznam!$A$2:$C$129,3)&gt;0,VLOOKUP(A202,seznam!$A$2:$C$129,3),"------"),"------")</f>
        <v>------</v>
      </c>
      <c r="D202" s="172"/>
      <c r="E202" s="173"/>
      <c r="F202" s="174"/>
      <c r="G202" s="155">
        <f>AE205</f>
        <v>0</v>
      </c>
      <c r="H202" s="156" t="str">
        <f>AF205</f>
        <v>:</v>
      </c>
      <c r="I202" s="175">
        <f>AG205</f>
        <v>0</v>
      </c>
      <c r="J202" s="155">
        <f>AG207</f>
        <v>0</v>
      </c>
      <c r="K202" s="156" t="str">
        <f>AF207</f>
        <v>:</v>
      </c>
      <c r="L202" s="175">
        <f>AE207</f>
        <v>0</v>
      </c>
      <c r="M202" s="155">
        <f>AE202</f>
        <v>0</v>
      </c>
      <c r="N202" s="156" t="str">
        <f>AF202</f>
        <v>:</v>
      </c>
      <c r="O202" s="157">
        <f>AG202</f>
        <v>0</v>
      </c>
      <c r="P202" s="158">
        <f>G202+J202+M202</f>
        <v>0</v>
      </c>
      <c r="Q202" s="156" t="s">
        <v>7</v>
      </c>
      <c r="R202" s="175">
        <f>I202+L202+O202</f>
        <v>0</v>
      </c>
      <c r="S202" s="153">
        <f>IF(G202&gt;I202,2,IF(AND(G202&lt;I202,H202=":"),1,0))+IF(J202&gt;L202,2,IF(AND(J202&lt;L202,K202=":"),1,0))+IF(M202&gt;O202,2,IF(AND(M202&lt;O202,N202=":"),1,0))</f>
        <v>0</v>
      </c>
      <c r="T202" s="154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4">
        <f>A202</f>
        <v>0</v>
      </c>
      <c r="AK202" s="114">
        <f>A208</f>
        <v>0</v>
      </c>
    </row>
    <row r="203" spans="1:37" x14ac:dyDescent="0.25">
      <c r="A203" s="189"/>
      <c r="B203" s="133"/>
      <c r="C203" s="89" t="str">
        <f>IF(A202&gt;0,IF(VLOOKUP(A202,seznam!$A$2:$C$129,2)&gt;0,VLOOKUP(A202,seznam!$A$2:$C$129,2),"------"),"------")</f>
        <v>------</v>
      </c>
      <c r="D203" s="130"/>
      <c r="E203" s="130"/>
      <c r="F203" s="131"/>
      <c r="G203" s="121"/>
      <c r="H203" s="123"/>
      <c r="I203" s="125"/>
      <c r="J203" s="121"/>
      <c r="K203" s="123"/>
      <c r="L203" s="125"/>
      <c r="M203" s="121"/>
      <c r="N203" s="123"/>
      <c r="O203" s="139"/>
      <c r="P203" s="141"/>
      <c r="Q203" s="123"/>
      <c r="R203" s="125"/>
      <c r="S203" s="135"/>
      <c r="T203" s="137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4">
        <f>A204</f>
        <v>0</v>
      </c>
      <c r="AK203" s="114">
        <f>A206</f>
        <v>0</v>
      </c>
    </row>
    <row r="204" spans="1:37" x14ac:dyDescent="0.25">
      <c r="A204" s="189"/>
      <c r="B204" s="132">
        <v>2</v>
      </c>
      <c r="C204" s="38" t="str">
        <f>IF(A204&gt;0,IF(VLOOKUP(A204,seznam!$A$2:$C$129,3)&gt;0,VLOOKUP(A204,seznam!$A$2:$C$129,3),"------"),"------")</f>
        <v>------</v>
      </c>
      <c r="D204" s="122">
        <f>I202</f>
        <v>0</v>
      </c>
      <c r="E204" s="122" t="str">
        <f>H202</f>
        <v>:</v>
      </c>
      <c r="F204" s="124">
        <f>G202</f>
        <v>0</v>
      </c>
      <c r="G204" s="126"/>
      <c r="H204" s="127"/>
      <c r="I204" s="128"/>
      <c r="J204" s="120">
        <f>AE203</f>
        <v>0</v>
      </c>
      <c r="K204" s="122" t="str">
        <f>AF203</f>
        <v>:</v>
      </c>
      <c r="L204" s="124">
        <f>AG203</f>
        <v>0</v>
      </c>
      <c r="M204" s="120">
        <f>AE206</f>
        <v>0</v>
      </c>
      <c r="N204" s="122" t="str">
        <f>AF206</f>
        <v>:</v>
      </c>
      <c r="O204" s="138">
        <f>AG206</f>
        <v>0</v>
      </c>
      <c r="P204" s="140">
        <f>D204+J204+M204</f>
        <v>0</v>
      </c>
      <c r="Q204" s="122" t="s">
        <v>7</v>
      </c>
      <c r="R204" s="124">
        <f>F204+L204+O204</f>
        <v>0</v>
      </c>
      <c r="S204" s="134">
        <f>IF(D204&gt;F204,2,IF(AND(D204&lt;F204,E204=":"),1,0))+IF(J204&gt;L204,2,IF(AND(J204&lt;L204,K204=":"),1,0))+IF(M204&gt;O204,2,IF(AND(M204&lt;O204,N204=":"),1,0))</f>
        <v>0</v>
      </c>
      <c r="T204" s="136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4">
        <f>A208</f>
        <v>0</v>
      </c>
      <c r="AK204" s="114">
        <f>A206</f>
        <v>0</v>
      </c>
    </row>
    <row r="205" spans="1:37" x14ac:dyDescent="0.25">
      <c r="A205" s="189"/>
      <c r="B205" s="133"/>
      <c r="C205" s="35" t="str">
        <f>IF(A204&gt;0,IF(VLOOKUP(A204,seznam!$A$2:$C$129,2)&gt;0,VLOOKUP(A204,seznam!$A$2:$C$129,2),"------"),"------")</f>
        <v>------</v>
      </c>
      <c r="D205" s="123"/>
      <c r="E205" s="123"/>
      <c r="F205" s="125"/>
      <c r="G205" s="129"/>
      <c r="H205" s="130"/>
      <c r="I205" s="131"/>
      <c r="J205" s="121"/>
      <c r="K205" s="123"/>
      <c r="L205" s="125"/>
      <c r="M205" s="121"/>
      <c r="N205" s="123"/>
      <c r="O205" s="139"/>
      <c r="P205" s="161"/>
      <c r="Q205" s="159"/>
      <c r="R205" s="160"/>
      <c r="S205" s="135"/>
      <c r="T205" s="137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4">
        <f>A202</f>
        <v>0</v>
      </c>
      <c r="AK205" s="114">
        <f>A204</f>
        <v>0</v>
      </c>
    </row>
    <row r="206" spans="1:37" x14ac:dyDescent="0.25">
      <c r="A206" s="189"/>
      <c r="B206" s="132">
        <v>3</v>
      </c>
      <c r="C206" s="38" t="str">
        <f>IF(A206&gt;0,IF(VLOOKUP(A206,seznam!$A$2:$C$129,3)&gt;0,VLOOKUP(A206,seznam!$A$2:$C$129,3),"------"),"------")</f>
        <v>------</v>
      </c>
      <c r="D206" s="122">
        <f>L202</f>
        <v>0</v>
      </c>
      <c r="E206" s="122" t="str">
        <f>K202</f>
        <v>:</v>
      </c>
      <c r="F206" s="124">
        <f>J202</f>
        <v>0</v>
      </c>
      <c r="G206" s="120">
        <f>L204</f>
        <v>0</v>
      </c>
      <c r="H206" s="122" t="str">
        <f>K204</f>
        <v>:</v>
      </c>
      <c r="I206" s="124">
        <f>J204</f>
        <v>0</v>
      </c>
      <c r="J206" s="126"/>
      <c r="K206" s="127"/>
      <c r="L206" s="128"/>
      <c r="M206" s="120">
        <f>AG204</f>
        <v>0</v>
      </c>
      <c r="N206" s="122" t="str">
        <f>AF204</f>
        <v>:</v>
      </c>
      <c r="O206" s="138">
        <f>AE204</f>
        <v>0</v>
      </c>
      <c r="P206" s="140">
        <f>D206+G206+M206</f>
        <v>0</v>
      </c>
      <c r="Q206" s="122" t="s">
        <v>7</v>
      </c>
      <c r="R206" s="124">
        <f>F206+I206+O206</f>
        <v>0</v>
      </c>
      <c r="S206" s="134">
        <f>IF(D206&gt;F206,2,IF(AND(D206&lt;F206,E206=":"),1,0))+IF(G206&gt;I206,2,IF(AND(G206&lt;I206,H206=":"),1,0))+IF(M206&gt;O206,2,IF(AND(M206&lt;O206,N206=":"),1,0))</f>
        <v>0</v>
      </c>
      <c r="T206" s="136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4">
        <f>A204</f>
        <v>0</v>
      </c>
      <c r="AK206" s="114">
        <f>A208</f>
        <v>0</v>
      </c>
    </row>
    <row r="207" spans="1:37" ht="13.8" thickBot="1" x14ac:dyDescent="0.3">
      <c r="A207" s="189"/>
      <c r="B207" s="133"/>
      <c r="C207" s="35" t="str">
        <f>IF(A206&gt;0,IF(VLOOKUP(A206,seznam!$A$2:$C$129,2)&gt;0,VLOOKUP(A206,seznam!$A$2:$C$129,2),"------"),"------")</f>
        <v>------</v>
      </c>
      <c r="D207" s="123"/>
      <c r="E207" s="123"/>
      <c r="F207" s="125"/>
      <c r="G207" s="121"/>
      <c r="H207" s="123"/>
      <c r="I207" s="125"/>
      <c r="J207" s="129"/>
      <c r="K207" s="130"/>
      <c r="L207" s="131"/>
      <c r="M207" s="121"/>
      <c r="N207" s="123"/>
      <c r="O207" s="139"/>
      <c r="P207" s="141"/>
      <c r="Q207" s="123"/>
      <c r="R207" s="125"/>
      <c r="S207" s="135"/>
      <c r="T207" s="137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4">
        <f>A206</f>
        <v>0</v>
      </c>
      <c r="AK207" s="114">
        <f>A202</f>
        <v>0</v>
      </c>
    </row>
    <row r="208" spans="1:37" x14ac:dyDescent="0.25">
      <c r="A208" s="189"/>
      <c r="B208" s="132">
        <v>4</v>
      </c>
      <c r="C208" s="38" t="str">
        <f>IF(A208&gt;0,IF(VLOOKUP(A208,seznam!$A$2:$C$129,3)&gt;0,VLOOKUP(A208,seznam!$A$2:$C$129,3),"------"),"------")</f>
        <v>------</v>
      </c>
      <c r="D208" s="122">
        <f>O202</f>
        <v>0</v>
      </c>
      <c r="E208" s="122" t="str">
        <f>N202</f>
        <v>:</v>
      </c>
      <c r="F208" s="124">
        <f>M202</f>
        <v>0</v>
      </c>
      <c r="G208" s="120">
        <f>O204</f>
        <v>0</v>
      </c>
      <c r="H208" s="122" t="str">
        <f>N204</f>
        <v>:</v>
      </c>
      <c r="I208" s="124">
        <f>M204</f>
        <v>0</v>
      </c>
      <c r="J208" s="120">
        <f>O206</f>
        <v>0</v>
      </c>
      <c r="K208" s="122" t="str">
        <f>N206</f>
        <v>:</v>
      </c>
      <c r="L208" s="124">
        <f>M206</f>
        <v>0</v>
      </c>
      <c r="M208" s="126"/>
      <c r="N208" s="127"/>
      <c r="O208" s="148"/>
      <c r="P208" s="140">
        <f>D208+G208+J208</f>
        <v>0</v>
      </c>
      <c r="Q208" s="122" t="s">
        <v>7</v>
      </c>
      <c r="R208" s="124">
        <f>F208+I208+L208</f>
        <v>0</v>
      </c>
      <c r="S208" s="134">
        <f>IF(D208&gt;F208,2,IF(AND(D208&lt;F208,E208=":"),1,0))+IF(G208&gt;I208,2,IF(AND(G208&lt;I208,H208=":"),1,0))+IF(J208&gt;L208,2,IF(AND(J208&lt;L208,K208=":"),1,0))</f>
        <v>0</v>
      </c>
      <c r="T208" s="136"/>
    </row>
    <row r="209" spans="1:37" ht="13.8" thickBot="1" x14ac:dyDescent="0.3">
      <c r="A209" s="190"/>
      <c r="B209" s="145"/>
      <c r="C209" s="36" t="str">
        <f>IF(A208&gt;0,IF(VLOOKUP(A208,seznam!$A$2:$C$129,2)&gt;0,VLOOKUP(A208,seznam!$A$2:$C$129,2),"------"),"------")</f>
        <v>------</v>
      </c>
      <c r="D209" s="143"/>
      <c r="E209" s="143"/>
      <c r="F209" s="144"/>
      <c r="G209" s="142"/>
      <c r="H209" s="143"/>
      <c r="I209" s="144"/>
      <c r="J209" s="142"/>
      <c r="K209" s="143"/>
      <c r="L209" s="144"/>
      <c r="M209" s="149"/>
      <c r="N209" s="150"/>
      <c r="O209" s="151"/>
      <c r="P209" s="152"/>
      <c r="Q209" s="143"/>
      <c r="R209" s="144"/>
      <c r="S209" s="146"/>
      <c r="T209" s="147"/>
    </row>
    <row r="211" spans="1:37" ht="39.9" customHeight="1" x14ac:dyDescent="0.25">
      <c r="B211" s="176" t="str">
        <f>B85</f>
        <v>BTM B - U15 - 1.stupeň turnaj B</v>
      </c>
      <c r="C211" s="177"/>
      <c r="D211" s="177"/>
      <c r="E211" s="177"/>
      <c r="F211" s="177"/>
      <c r="G211" s="177"/>
      <c r="H211" s="177"/>
      <c r="I211" s="177"/>
      <c r="J211" s="177"/>
      <c r="K211" s="177"/>
      <c r="L211" s="177"/>
      <c r="M211" s="177"/>
      <c r="N211" s="177"/>
      <c r="O211" s="177"/>
      <c r="P211" s="177"/>
      <c r="Q211" s="177"/>
      <c r="R211" s="177"/>
      <c r="S211" s="177"/>
      <c r="T211" s="177"/>
      <c r="U211" s="177"/>
      <c r="V211" s="177"/>
      <c r="W211" s="177"/>
      <c r="X211" s="177"/>
      <c r="Y211" s="177"/>
      <c r="Z211" s="177"/>
      <c r="AA211" s="177"/>
      <c r="AB211" s="177"/>
      <c r="AC211" s="177"/>
      <c r="AD211" s="177"/>
      <c r="AE211" s="177"/>
      <c r="AF211" s="177"/>
      <c r="AG211" s="177"/>
    </row>
    <row r="212" spans="1:37" ht="13.8" thickBot="1" x14ac:dyDescent="0.3"/>
    <row r="213" spans="1:37" ht="13.8" thickBot="1" x14ac:dyDescent="0.3">
      <c r="A213" s="90" t="s">
        <v>2</v>
      </c>
      <c r="B213" s="162" t="s">
        <v>46</v>
      </c>
      <c r="C213" s="163"/>
      <c r="D213" s="164">
        <v>1</v>
      </c>
      <c r="E213" s="165"/>
      <c r="F213" s="166"/>
      <c r="G213" s="167">
        <v>2</v>
      </c>
      <c r="H213" s="165"/>
      <c r="I213" s="166"/>
      <c r="J213" s="167">
        <v>3</v>
      </c>
      <c r="K213" s="165"/>
      <c r="L213" s="166"/>
      <c r="M213" s="167">
        <v>4</v>
      </c>
      <c r="N213" s="165"/>
      <c r="O213" s="168"/>
      <c r="P213" s="164" t="s">
        <v>4</v>
      </c>
      <c r="Q213" s="169"/>
      <c r="R213" s="170"/>
      <c r="S213" s="5" t="s">
        <v>5</v>
      </c>
      <c r="T213" s="4" t="s">
        <v>6</v>
      </c>
    </row>
    <row r="214" spans="1:37" x14ac:dyDescent="0.25">
      <c r="A214" s="188"/>
      <c r="B214" s="171">
        <v>1</v>
      </c>
      <c r="C214" s="37" t="str">
        <f>IF(A214&gt;0,IF(VLOOKUP(A214,seznam!$A$2:$C$129,3)&gt;0,VLOOKUP(A214,seznam!$A$2:$C$129,3),"------"),"------")</f>
        <v>------</v>
      </c>
      <c r="D214" s="172"/>
      <c r="E214" s="173"/>
      <c r="F214" s="174"/>
      <c r="G214" s="155">
        <f>AE217</f>
        <v>0</v>
      </c>
      <c r="H214" s="156" t="str">
        <f>AF217</f>
        <v>:</v>
      </c>
      <c r="I214" s="175">
        <f>AG217</f>
        <v>0</v>
      </c>
      <c r="J214" s="155">
        <f>AG219</f>
        <v>0</v>
      </c>
      <c r="K214" s="156" t="str">
        <f>AF219</f>
        <v>:</v>
      </c>
      <c r="L214" s="175">
        <f>AE219</f>
        <v>0</v>
      </c>
      <c r="M214" s="155">
        <f>AE214</f>
        <v>0</v>
      </c>
      <c r="N214" s="156" t="str">
        <f>AF214</f>
        <v>:</v>
      </c>
      <c r="O214" s="157">
        <f>AG214</f>
        <v>0</v>
      </c>
      <c r="P214" s="158">
        <f>G214+J214+M214</f>
        <v>0</v>
      </c>
      <c r="Q214" s="156" t="s">
        <v>7</v>
      </c>
      <c r="R214" s="175">
        <f>I214+L214+O214</f>
        <v>0</v>
      </c>
      <c r="S214" s="153">
        <f>IF(G214&gt;I214,2,IF(AND(G214&lt;I214,H214=":"),1,0))+IF(J214&gt;L214,2,IF(AND(J214&lt;L214,K214=":"),1,0))+IF(M214&gt;O214,2,IF(AND(M214&lt;O214,N214=":"),1,0))</f>
        <v>0</v>
      </c>
      <c r="T214" s="154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4">
        <f>A214</f>
        <v>0</v>
      </c>
      <c r="AK214" s="114">
        <f>A220</f>
        <v>0</v>
      </c>
    </row>
    <row r="215" spans="1:37" x14ac:dyDescent="0.25">
      <c r="A215" s="189"/>
      <c r="B215" s="133"/>
      <c r="C215" s="89" t="str">
        <f>IF(A214&gt;0,IF(VLOOKUP(A214,seznam!$A$2:$C$129,2)&gt;0,VLOOKUP(A214,seznam!$A$2:$C$129,2),"------"),"------")</f>
        <v>------</v>
      </c>
      <c r="D215" s="130"/>
      <c r="E215" s="130"/>
      <c r="F215" s="131"/>
      <c r="G215" s="121"/>
      <c r="H215" s="123"/>
      <c r="I215" s="125"/>
      <c r="J215" s="121"/>
      <c r="K215" s="123"/>
      <c r="L215" s="125"/>
      <c r="M215" s="121"/>
      <c r="N215" s="123"/>
      <c r="O215" s="139"/>
      <c r="P215" s="141"/>
      <c r="Q215" s="123"/>
      <c r="R215" s="125"/>
      <c r="S215" s="135"/>
      <c r="T215" s="137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4">
        <f>A216</f>
        <v>0</v>
      </c>
      <c r="AK215" s="114">
        <f>A218</f>
        <v>0</v>
      </c>
    </row>
    <row r="216" spans="1:37" x14ac:dyDescent="0.25">
      <c r="A216" s="189"/>
      <c r="B216" s="132">
        <v>2</v>
      </c>
      <c r="C216" s="38" t="str">
        <f>IF(A216&gt;0,IF(VLOOKUP(A216,seznam!$A$2:$C$129,3)&gt;0,VLOOKUP(A216,seznam!$A$2:$C$129,3),"------"),"------")</f>
        <v>------</v>
      </c>
      <c r="D216" s="122">
        <f>I214</f>
        <v>0</v>
      </c>
      <c r="E216" s="122" t="str">
        <f>H214</f>
        <v>:</v>
      </c>
      <c r="F216" s="124">
        <f>G214</f>
        <v>0</v>
      </c>
      <c r="G216" s="126"/>
      <c r="H216" s="127"/>
      <c r="I216" s="128"/>
      <c r="J216" s="120">
        <f>AE215</f>
        <v>0</v>
      </c>
      <c r="K216" s="122" t="str">
        <f>AF215</f>
        <v>:</v>
      </c>
      <c r="L216" s="124">
        <f>AG215</f>
        <v>0</v>
      </c>
      <c r="M216" s="120">
        <f>AE218</f>
        <v>0</v>
      </c>
      <c r="N216" s="122" t="str">
        <f>AF218</f>
        <v>:</v>
      </c>
      <c r="O216" s="138">
        <f>AG218</f>
        <v>0</v>
      </c>
      <c r="P216" s="140">
        <f>D216+J216+M216</f>
        <v>0</v>
      </c>
      <c r="Q216" s="122" t="s">
        <v>7</v>
      </c>
      <c r="R216" s="124">
        <f>F216+L216+O216</f>
        <v>0</v>
      </c>
      <c r="S216" s="134">
        <f>IF(D216&gt;F216,2,IF(AND(D216&lt;F216,E216=":"),1,0))+IF(J216&gt;L216,2,IF(AND(J216&lt;L216,K216=":"),1,0))+IF(M216&gt;O216,2,IF(AND(M216&lt;O216,N216=":"),1,0))</f>
        <v>0</v>
      </c>
      <c r="T216" s="136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4">
        <f>A220</f>
        <v>0</v>
      </c>
      <c r="AK216" s="114">
        <f>A218</f>
        <v>0</v>
      </c>
    </row>
    <row r="217" spans="1:37" x14ac:dyDescent="0.25">
      <c r="A217" s="189"/>
      <c r="B217" s="133"/>
      <c r="C217" s="35" t="str">
        <f>IF(A216&gt;0,IF(VLOOKUP(A216,seznam!$A$2:$C$129,2)&gt;0,VLOOKUP(A216,seznam!$A$2:$C$129,2),"------"),"------")</f>
        <v>------</v>
      </c>
      <c r="D217" s="123"/>
      <c r="E217" s="123"/>
      <c r="F217" s="125"/>
      <c r="G217" s="129"/>
      <c r="H217" s="130"/>
      <c r="I217" s="131"/>
      <c r="J217" s="121"/>
      <c r="K217" s="123"/>
      <c r="L217" s="125"/>
      <c r="M217" s="121"/>
      <c r="N217" s="123"/>
      <c r="O217" s="139"/>
      <c r="P217" s="161"/>
      <c r="Q217" s="159"/>
      <c r="R217" s="160"/>
      <c r="S217" s="135"/>
      <c r="T217" s="137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4">
        <f>A214</f>
        <v>0</v>
      </c>
      <c r="AK217" s="114">
        <f>A216</f>
        <v>0</v>
      </c>
    </row>
    <row r="218" spans="1:37" x14ac:dyDescent="0.25">
      <c r="A218" s="189"/>
      <c r="B218" s="132">
        <v>3</v>
      </c>
      <c r="C218" s="38" t="str">
        <f>IF(A218&gt;0,IF(VLOOKUP(A218,seznam!$A$2:$C$129,3)&gt;0,VLOOKUP(A218,seznam!$A$2:$C$129,3),"------"),"------")</f>
        <v>------</v>
      </c>
      <c r="D218" s="122">
        <f>L214</f>
        <v>0</v>
      </c>
      <c r="E218" s="122" t="str">
        <f>K214</f>
        <v>:</v>
      </c>
      <c r="F218" s="124">
        <f>J214</f>
        <v>0</v>
      </c>
      <c r="G218" s="120">
        <f>L216</f>
        <v>0</v>
      </c>
      <c r="H218" s="122" t="str">
        <f>K216</f>
        <v>:</v>
      </c>
      <c r="I218" s="124">
        <f>J216</f>
        <v>0</v>
      </c>
      <c r="J218" s="126"/>
      <c r="K218" s="127"/>
      <c r="L218" s="128"/>
      <c r="M218" s="120">
        <f>AG216</f>
        <v>0</v>
      </c>
      <c r="N218" s="122" t="str">
        <f>AF216</f>
        <v>:</v>
      </c>
      <c r="O218" s="138">
        <f>AE216</f>
        <v>0</v>
      </c>
      <c r="P218" s="140">
        <f>D218+G218+M218</f>
        <v>0</v>
      </c>
      <c r="Q218" s="122" t="s">
        <v>7</v>
      </c>
      <c r="R218" s="124">
        <f>F218+I218+O218</f>
        <v>0</v>
      </c>
      <c r="S218" s="134">
        <f>IF(D218&gt;F218,2,IF(AND(D218&lt;F218,E218=":"),1,0))+IF(G218&gt;I218,2,IF(AND(G218&lt;I218,H218=":"),1,0))+IF(M218&gt;O218,2,IF(AND(M218&lt;O218,N218=":"),1,0))</f>
        <v>0</v>
      </c>
      <c r="T218" s="136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4">
        <f>A216</f>
        <v>0</v>
      </c>
      <c r="AK218" s="114">
        <f>A220</f>
        <v>0</v>
      </c>
    </row>
    <row r="219" spans="1:37" ht="13.8" thickBot="1" x14ac:dyDescent="0.3">
      <c r="A219" s="189"/>
      <c r="B219" s="133"/>
      <c r="C219" s="35" t="str">
        <f>IF(A218&gt;0,IF(VLOOKUP(A218,seznam!$A$2:$C$129,2)&gt;0,VLOOKUP(A218,seznam!$A$2:$C$129,2),"------"),"------")</f>
        <v>------</v>
      </c>
      <c r="D219" s="123"/>
      <c r="E219" s="123"/>
      <c r="F219" s="125"/>
      <c r="G219" s="121"/>
      <c r="H219" s="123"/>
      <c r="I219" s="125"/>
      <c r="J219" s="129"/>
      <c r="K219" s="130"/>
      <c r="L219" s="131"/>
      <c r="M219" s="121"/>
      <c r="N219" s="123"/>
      <c r="O219" s="139"/>
      <c r="P219" s="141"/>
      <c r="Q219" s="123"/>
      <c r="R219" s="125"/>
      <c r="S219" s="135"/>
      <c r="T219" s="137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4">
        <f>A218</f>
        <v>0</v>
      </c>
      <c r="AK219" s="114">
        <f>A214</f>
        <v>0</v>
      </c>
    </row>
    <row r="220" spans="1:37" x14ac:dyDescent="0.25">
      <c r="A220" s="189"/>
      <c r="B220" s="132">
        <v>4</v>
      </c>
      <c r="C220" s="38" t="str">
        <f>IF(A220&gt;0,IF(VLOOKUP(A220,seznam!$A$2:$C$129,3)&gt;0,VLOOKUP(A220,seznam!$A$2:$C$129,3),"------"),"------")</f>
        <v>------</v>
      </c>
      <c r="D220" s="122">
        <f>O214</f>
        <v>0</v>
      </c>
      <c r="E220" s="122" t="str">
        <f>N214</f>
        <v>:</v>
      </c>
      <c r="F220" s="124">
        <f>M214</f>
        <v>0</v>
      </c>
      <c r="G220" s="120">
        <f>O216</f>
        <v>0</v>
      </c>
      <c r="H220" s="122" t="str">
        <f>N216</f>
        <v>:</v>
      </c>
      <c r="I220" s="124">
        <f>M216</f>
        <v>0</v>
      </c>
      <c r="J220" s="120">
        <f>O218</f>
        <v>0</v>
      </c>
      <c r="K220" s="122" t="str">
        <f>N218</f>
        <v>:</v>
      </c>
      <c r="L220" s="124">
        <f>M218</f>
        <v>0</v>
      </c>
      <c r="M220" s="126"/>
      <c r="N220" s="127"/>
      <c r="O220" s="148"/>
      <c r="P220" s="140">
        <f>D220+G220+J220</f>
        <v>0</v>
      </c>
      <c r="Q220" s="122" t="s">
        <v>7</v>
      </c>
      <c r="R220" s="124">
        <f>F220+I220+L220</f>
        <v>0</v>
      </c>
      <c r="S220" s="134">
        <f>IF(D220&gt;F220,2,IF(AND(D220&lt;F220,E220=":"),1,0))+IF(G220&gt;I220,2,IF(AND(G220&lt;I220,H220=":"),1,0))+IF(J220&gt;L220,2,IF(AND(J220&lt;L220,K220=":"),1,0))</f>
        <v>0</v>
      </c>
      <c r="T220" s="136"/>
    </row>
    <row r="221" spans="1:37" ht="13.8" thickBot="1" x14ac:dyDescent="0.3">
      <c r="A221" s="190"/>
      <c r="B221" s="145"/>
      <c r="C221" s="36" t="str">
        <f>IF(A220&gt;0,IF(VLOOKUP(A220,seznam!$A$2:$C$129,2)&gt;0,VLOOKUP(A220,seznam!$A$2:$C$129,2),"------"),"------")</f>
        <v>------</v>
      </c>
      <c r="D221" s="143"/>
      <c r="E221" s="143"/>
      <c r="F221" s="144"/>
      <c r="G221" s="142"/>
      <c r="H221" s="143"/>
      <c r="I221" s="144"/>
      <c r="J221" s="142"/>
      <c r="K221" s="143"/>
      <c r="L221" s="144"/>
      <c r="M221" s="149"/>
      <c r="N221" s="150"/>
      <c r="O221" s="151"/>
      <c r="P221" s="152"/>
      <c r="Q221" s="143"/>
      <c r="R221" s="144"/>
      <c r="S221" s="146"/>
      <c r="T221" s="147"/>
    </row>
    <row r="222" spans="1:37" ht="13.8" thickBot="1" x14ac:dyDescent="0.3"/>
    <row r="223" spans="1:37" ht="13.8" thickBot="1" x14ac:dyDescent="0.3">
      <c r="A223" s="90" t="s">
        <v>2</v>
      </c>
      <c r="B223" s="162" t="s">
        <v>48</v>
      </c>
      <c r="C223" s="163"/>
      <c r="D223" s="164">
        <v>1</v>
      </c>
      <c r="E223" s="165"/>
      <c r="F223" s="166"/>
      <c r="G223" s="167">
        <v>2</v>
      </c>
      <c r="H223" s="165"/>
      <c r="I223" s="166"/>
      <c r="J223" s="167">
        <v>3</v>
      </c>
      <c r="K223" s="165"/>
      <c r="L223" s="166"/>
      <c r="M223" s="167">
        <v>4</v>
      </c>
      <c r="N223" s="165"/>
      <c r="O223" s="168"/>
      <c r="P223" s="164" t="s">
        <v>4</v>
      </c>
      <c r="Q223" s="169"/>
      <c r="R223" s="170"/>
      <c r="S223" s="5" t="s">
        <v>5</v>
      </c>
      <c r="T223" s="4" t="s">
        <v>6</v>
      </c>
    </row>
    <row r="224" spans="1:37" x14ac:dyDescent="0.25">
      <c r="A224" s="188"/>
      <c r="B224" s="171">
        <v>1</v>
      </c>
      <c r="C224" s="37" t="str">
        <f>IF(A224&gt;0,IF(VLOOKUP(A224,seznam!$A$2:$C$129,3)&gt;0,VLOOKUP(A224,seznam!$A$2:$C$129,3),"------"),"------")</f>
        <v>------</v>
      </c>
      <c r="D224" s="172"/>
      <c r="E224" s="173"/>
      <c r="F224" s="174"/>
      <c r="G224" s="155">
        <f>AE227</f>
        <v>0</v>
      </c>
      <c r="H224" s="156" t="str">
        <f>AF227</f>
        <v>:</v>
      </c>
      <c r="I224" s="175">
        <f>AG227</f>
        <v>0</v>
      </c>
      <c r="J224" s="155">
        <f>AG229</f>
        <v>0</v>
      </c>
      <c r="K224" s="156" t="str">
        <f>AF229</f>
        <v>:</v>
      </c>
      <c r="L224" s="175">
        <f>AE229</f>
        <v>0</v>
      </c>
      <c r="M224" s="155">
        <f>AE224</f>
        <v>0</v>
      </c>
      <c r="N224" s="156" t="str">
        <f>AF224</f>
        <v>:</v>
      </c>
      <c r="O224" s="157">
        <f>AG224</f>
        <v>0</v>
      </c>
      <c r="P224" s="158">
        <f>G224+J224+M224</f>
        <v>0</v>
      </c>
      <c r="Q224" s="156" t="s">
        <v>7</v>
      </c>
      <c r="R224" s="175">
        <f>I224+L224+O224</f>
        <v>0</v>
      </c>
      <c r="S224" s="153">
        <f>IF(G224&gt;I224,2,IF(AND(G224&lt;I224,H224=":"),1,0))+IF(J224&gt;L224,2,IF(AND(J224&lt;L224,K224=":"),1,0))+IF(M224&gt;O224,2,IF(AND(M224&lt;O224,N224=":"),1,0))</f>
        <v>0</v>
      </c>
      <c r="T224" s="154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4">
        <f>A224</f>
        <v>0</v>
      </c>
      <c r="AK224" s="114">
        <f>A230</f>
        <v>0</v>
      </c>
    </row>
    <row r="225" spans="1:37" x14ac:dyDescent="0.25">
      <c r="A225" s="189"/>
      <c r="B225" s="133"/>
      <c r="C225" s="89" t="str">
        <f>IF(A224&gt;0,IF(VLOOKUP(A224,seznam!$A$2:$C$129,2)&gt;0,VLOOKUP(A224,seznam!$A$2:$C$129,2),"------"),"------")</f>
        <v>------</v>
      </c>
      <c r="D225" s="130"/>
      <c r="E225" s="130"/>
      <c r="F225" s="131"/>
      <c r="G225" s="121"/>
      <c r="H225" s="123"/>
      <c r="I225" s="125"/>
      <c r="J225" s="121"/>
      <c r="K225" s="123"/>
      <c r="L225" s="125"/>
      <c r="M225" s="121"/>
      <c r="N225" s="123"/>
      <c r="O225" s="139"/>
      <c r="P225" s="141"/>
      <c r="Q225" s="123"/>
      <c r="R225" s="125"/>
      <c r="S225" s="135"/>
      <c r="T225" s="137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4">
        <f>A226</f>
        <v>0</v>
      </c>
      <c r="AK225" s="114">
        <f>A228</f>
        <v>0</v>
      </c>
    </row>
    <row r="226" spans="1:37" x14ac:dyDescent="0.25">
      <c r="A226" s="189"/>
      <c r="B226" s="132">
        <v>2</v>
      </c>
      <c r="C226" s="38" t="str">
        <f>IF(A226&gt;0,IF(VLOOKUP(A226,seznam!$A$2:$C$129,3)&gt;0,VLOOKUP(A226,seznam!$A$2:$C$129,3),"------"),"------")</f>
        <v>------</v>
      </c>
      <c r="D226" s="122">
        <f>I224</f>
        <v>0</v>
      </c>
      <c r="E226" s="122" t="str">
        <f>H224</f>
        <v>:</v>
      </c>
      <c r="F226" s="124">
        <f>G224</f>
        <v>0</v>
      </c>
      <c r="G226" s="126"/>
      <c r="H226" s="127"/>
      <c r="I226" s="128"/>
      <c r="J226" s="120">
        <f>AE225</f>
        <v>0</v>
      </c>
      <c r="K226" s="122" t="str">
        <f>AF225</f>
        <v>:</v>
      </c>
      <c r="L226" s="124">
        <f>AG225</f>
        <v>0</v>
      </c>
      <c r="M226" s="120">
        <f>AE228</f>
        <v>0</v>
      </c>
      <c r="N226" s="122" t="str">
        <f>AF228</f>
        <v>:</v>
      </c>
      <c r="O226" s="138">
        <f>AG228</f>
        <v>0</v>
      </c>
      <c r="P226" s="140">
        <f>D226+J226+M226</f>
        <v>0</v>
      </c>
      <c r="Q226" s="122" t="s">
        <v>7</v>
      </c>
      <c r="R226" s="124">
        <f>F226+L226+O226</f>
        <v>0</v>
      </c>
      <c r="S226" s="134">
        <f>IF(D226&gt;F226,2,IF(AND(D226&lt;F226,E226=":"),1,0))+IF(J226&gt;L226,2,IF(AND(J226&lt;L226,K226=":"),1,0))+IF(M226&gt;O226,2,IF(AND(M226&lt;O226,N226=":"),1,0))</f>
        <v>0</v>
      </c>
      <c r="T226" s="136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4">
        <f>A230</f>
        <v>0</v>
      </c>
      <c r="AK226" s="114">
        <f>A228</f>
        <v>0</v>
      </c>
    </row>
    <row r="227" spans="1:37" x14ac:dyDescent="0.25">
      <c r="A227" s="189"/>
      <c r="B227" s="133"/>
      <c r="C227" s="35" t="str">
        <f>IF(A226&gt;0,IF(VLOOKUP(A226,seznam!$A$2:$C$129,2)&gt;0,VLOOKUP(A226,seznam!$A$2:$C$129,2),"------"),"------")</f>
        <v>------</v>
      </c>
      <c r="D227" s="123"/>
      <c r="E227" s="123"/>
      <c r="F227" s="125"/>
      <c r="G227" s="129"/>
      <c r="H227" s="130"/>
      <c r="I227" s="131"/>
      <c r="J227" s="121"/>
      <c r="K227" s="123"/>
      <c r="L227" s="125"/>
      <c r="M227" s="121"/>
      <c r="N227" s="123"/>
      <c r="O227" s="139"/>
      <c r="P227" s="161"/>
      <c r="Q227" s="159"/>
      <c r="R227" s="160"/>
      <c r="S227" s="135"/>
      <c r="T227" s="137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4">
        <f>A224</f>
        <v>0</v>
      </c>
      <c r="AK227" s="114">
        <f>A226</f>
        <v>0</v>
      </c>
    </row>
    <row r="228" spans="1:37" x14ac:dyDescent="0.25">
      <c r="A228" s="189"/>
      <c r="B228" s="132">
        <v>3</v>
      </c>
      <c r="C228" s="38" t="str">
        <f>IF(A228&gt;0,IF(VLOOKUP(A228,seznam!$A$2:$C$129,3)&gt;0,VLOOKUP(A228,seznam!$A$2:$C$129,3),"------"),"------")</f>
        <v>------</v>
      </c>
      <c r="D228" s="122">
        <f>L224</f>
        <v>0</v>
      </c>
      <c r="E228" s="122" t="str">
        <f>K224</f>
        <v>:</v>
      </c>
      <c r="F228" s="124">
        <f>J224</f>
        <v>0</v>
      </c>
      <c r="G228" s="120">
        <f>L226</f>
        <v>0</v>
      </c>
      <c r="H228" s="122" t="str">
        <f>K226</f>
        <v>:</v>
      </c>
      <c r="I228" s="124">
        <f>J226</f>
        <v>0</v>
      </c>
      <c r="J228" s="126"/>
      <c r="K228" s="127"/>
      <c r="L228" s="128"/>
      <c r="M228" s="120">
        <f>AG226</f>
        <v>0</v>
      </c>
      <c r="N228" s="122" t="str">
        <f>AF226</f>
        <v>:</v>
      </c>
      <c r="O228" s="138">
        <f>AE226</f>
        <v>0</v>
      </c>
      <c r="P228" s="140">
        <f>D228+G228+M228</f>
        <v>0</v>
      </c>
      <c r="Q228" s="122" t="s">
        <v>7</v>
      </c>
      <c r="R228" s="124">
        <f>F228+I228+O228</f>
        <v>0</v>
      </c>
      <c r="S228" s="134">
        <f>IF(D228&gt;F228,2,IF(AND(D228&lt;F228,E228=":"),1,0))+IF(G228&gt;I228,2,IF(AND(G228&lt;I228,H228=":"),1,0))+IF(M228&gt;O228,2,IF(AND(M228&lt;O228,N228=":"),1,0))</f>
        <v>0</v>
      </c>
      <c r="T228" s="136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4">
        <f>A226</f>
        <v>0</v>
      </c>
      <c r="AK228" s="114">
        <f>A230</f>
        <v>0</v>
      </c>
    </row>
    <row r="229" spans="1:37" ht="13.8" thickBot="1" x14ac:dyDescent="0.3">
      <c r="A229" s="189"/>
      <c r="B229" s="133"/>
      <c r="C229" s="35" t="str">
        <f>IF(A228&gt;0,IF(VLOOKUP(A228,seznam!$A$2:$C$129,2)&gt;0,VLOOKUP(A228,seznam!$A$2:$C$129,2),"------"),"------")</f>
        <v>------</v>
      </c>
      <c r="D229" s="123"/>
      <c r="E229" s="123"/>
      <c r="F229" s="125"/>
      <c r="G229" s="121"/>
      <c r="H229" s="123"/>
      <c r="I229" s="125"/>
      <c r="J229" s="129"/>
      <c r="K229" s="130"/>
      <c r="L229" s="131"/>
      <c r="M229" s="121"/>
      <c r="N229" s="123"/>
      <c r="O229" s="139"/>
      <c r="P229" s="141"/>
      <c r="Q229" s="123"/>
      <c r="R229" s="125"/>
      <c r="S229" s="135"/>
      <c r="T229" s="137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4">
        <f>A228</f>
        <v>0</v>
      </c>
      <c r="AK229" s="114">
        <f>A224</f>
        <v>0</v>
      </c>
    </row>
    <row r="230" spans="1:37" x14ac:dyDescent="0.25">
      <c r="A230" s="189"/>
      <c r="B230" s="132">
        <v>4</v>
      </c>
      <c r="C230" s="38" t="str">
        <f>IF(A230&gt;0,IF(VLOOKUP(A230,seznam!$A$2:$C$129,3)&gt;0,VLOOKUP(A230,seznam!$A$2:$C$129,3),"------"),"------")</f>
        <v>------</v>
      </c>
      <c r="D230" s="122">
        <f>O224</f>
        <v>0</v>
      </c>
      <c r="E230" s="122" t="str">
        <f>N224</f>
        <v>:</v>
      </c>
      <c r="F230" s="124">
        <f>M224</f>
        <v>0</v>
      </c>
      <c r="G230" s="120">
        <f>O226</f>
        <v>0</v>
      </c>
      <c r="H230" s="122" t="str">
        <f>N226</f>
        <v>:</v>
      </c>
      <c r="I230" s="124">
        <f>M226</f>
        <v>0</v>
      </c>
      <c r="J230" s="120">
        <f>O228</f>
        <v>0</v>
      </c>
      <c r="K230" s="122" t="str">
        <f>N228</f>
        <v>:</v>
      </c>
      <c r="L230" s="124">
        <f>M228</f>
        <v>0</v>
      </c>
      <c r="M230" s="126"/>
      <c r="N230" s="127"/>
      <c r="O230" s="148"/>
      <c r="P230" s="140">
        <f>D230+G230+J230</f>
        <v>0</v>
      </c>
      <c r="Q230" s="122" t="s">
        <v>7</v>
      </c>
      <c r="R230" s="124">
        <f>F230+I230+L230</f>
        <v>0</v>
      </c>
      <c r="S230" s="134">
        <f>IF(D230&gt;F230,2,IF(AND(D230&lt;F230,E230=":"),1,0))+IF(G230&gt;I230,2,IF(AND(G230&lt;I230,H230=":"),1,0))+IF(J230&gt;L230,2,IF(AND(J230&lt;L230,K230=":"),1,0))</f>
        <v>0</v>
      </c>
      <c r="T230" s="136"/>
    </row>
    <row r="231" spans="1:37" ht="13.8" thickBot="1" x14ac:dyDescent="0.3">
      <c r="A231" s="190"/>
      <c r="B231" s="145"/>
      <c r="C231" s="36" t="str">
        <f>IF(A230&gt;0,IF(VLOOKUP(A230,seznam!$A$2:$C$129,2)&gt;0,VLOOKUP(A230,seznam!$A$2:$C$129,2),"------"),"------")</f>
        <v>------</v>
      </c>
      <c r="D231" s="143"/>
      <c r="E231" s="143"/>
      <c r="F231" s="144"/>
      <c r="G231" s="142"/>
      <c r="H231" s="143"/>
      <c r="I231" s="144"/>
      <c r="J231" s="142"/>
      <c r="K231" s="143"/>
      <c r="L231" s="144"/>
      <c r="M231" s="149"/>
      <c r="N231" s="150"/>
      <c r="O231" s="151"/>
      <c r="P231" s="152"/>
      <c r="Q231" s="143"/>
      <c r="R231" s="144"/>
      <c r="S231" s="146"/>
      <c r="T231" s="147"/>
    </row>
    <row r="232" spans="1:37" ht="13.8" thickBot="1" x14ac:dyDescent="0.3"/>
    <row r="233" spans="1:37" ht="13.8" thickBot="1" x14ac:dyDescent="0.3">
      <c r="A233" s="90" t="s">
        <v>2</v>
      </c>
      <c r="B233" s="162" t="s">
        <v>47</v>
      </c>
      <c r="C233" s="163"/>
      <c r="D233" s="164">
        <v>1</v>
      </c>
      <c r="E233" s="165"/>
      <c r="F233" s="166"/>
      <c r="G233" s="167">
        <v>2</v>
      </c>
      <c r="H233" s="165"/>
      <c r="I233" s="166"/>
      <c r="J233" s="167">
        <v>3</v>
      </c>
      <c r="K233" s="165"/>
      <c r="L233" s="166"/>
      <c r="M233" s="167">
        <v>4</v>
      </c>
      <c r="N233" s="165"/>
      <c r="O233" s="168"/>
      <c r="P233" s="164" t="s">
        <v>4</v>
      </c>
      <c r="Q233" s="169"/>
      <c r="R233" s="170"/>
      <c r="S233" s="5" t="s">
        <v>5</v>
      </c>
      <c r="T233" s="4" t="s">
        <v>6</v>
      </c>
    </row>
    <row r="234" spans="1:37" x14ac:dyDescent="0.25">
      <c r="A234" s="188"/>
      <c r="B234" s="171">
        <v>1</v>
      </c>
      <c r="C234" s="37" t="str">
        <f>IF(A234&gt;0,IF(VLOOKUP(A234,seznam!$A$2:$C$129,3)&gt;0,VLOOKUP(A234,seznam!$A$2:$C$129,3),"------"),"------")</f>
        <v>------</v>
      </c>
      <c r="D234" s="172"/>
      <c r="E234" s="173"/>
      <c r="F234" s="174"/>
      <c r="G234" s="155">
        <f>AE237</f>
        <v>0</v>
      </c>
      <c r="H234" s="156" t="str">
        <f>AF237</f>
        <v>:</v>
      </c>
      <c r="I234" s="175">
        <f>AG237</f>
        <v>0</v>
      </c>
      <c r="J234" s="155">
        <f>AG239</f>
        <v>0</v>
      </c>
      <c r="K234" s="156" t="str">
        <f>AF239</f>
        <v>:</v>
      </c>
      <c r="L234" s="175">
        <f>AE239</f>
        <v>0</v>
      </c>
      <c r="M234" s="155">
        <f>AE234</f>
        <v>0</v>
      </c>
      <c r="N234" s="156" t="str">
        <f>AF234</f>
        <v>:</v>
      </c>
      <c r="O234" s="157">
        <f>AG234</f>
        <v>0</v>
      </c>
      <c r="P234" s="158">
        <f>G234+J234+M234</f>
        <v>0</v>
      </c>
      <c r="Q234" s="156" t="s">
        <v>7</v>
      </c>
      <c r="R234" s="175">
        <f>I234+L234+O234</f>
        <v>0</v>
      </c>
      <c r="S234" s="153">
        <f>IF(G234&gt;I234,2,IF(AND(G234&lt;I234,H234=":"),1,0))+IF(J234&gt;L234,2,IF(AND(J234&lt;L234,K234=":"),1,0))+IF(M234&gt;O234,2,IF(AND(M234&lt;O234,N234=":"),1,0))</f>
        <v>0</v>
      </c>
      <c r="T234" s="154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4">
        <f>A234</f>
        <v>0</v>
      </c>
      <c r="AK234" s="114">
        <f>A240</f>
        <v>0</v>
      </c>
    </row>
    <row r="235" spans="1:37" x14ac:dyDescent="0.25">
      <c r="A235" s="189"/>
      <c r="B235" s="133"/>
      <c r="C235" s="89" t="str">
        <f>IF(A234&gt;0,IF(VLOOKUP(A234,seznam!$A$2:$C$129,2)&gt;0,VLOOKUP(A234,seznam!$A$2:$C$129,2),"------"),"------")</f>
        <v>------</v>
      </c>
      <c r="D235" s="130"/>
      <c r="E235" s="130"/>
      <c r="F235" s="131"/>
      <c r="G235" s="121"/>
      <c r="H235" s="123"/>
      <c r="I235" s="125"/>
      <c r="J235" s="121"/>
      <c r="K235" s="123"/>
      <c r="L235" s="125"/>
      <c r="M235" s="121"/>
      <c r="N235" s="123"/>
      <c r="O235" s="139"/>
      <c r="P235" s="141"/>
      <c r="Q235" s="123"/>
      <c r="R235" s="125"/>
      <c r="S235" s="135"/>
      <c r="T235" s="137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4">
        <f>A236</f>
        <v>0</v>
      </c>
      <c r="AK235" s="114">
        <f>A238</f>
        <v>0</v>
      </c>
    </row>
    <row r="236" spans="1:37" x14ac:dyDescent="0.25">
      <c r="A236" s="189"/>
      <c r="B236" s="132">
        <v>2</v>
      </c>
      <c r="C236" s="38" t="str">
        <f>IF(A236&gt;0,IF(VLOOKUP(A236,seznam!$A$2:$C$129,3)&gt;0,VLOOKUP(A236,seznam!$A$2:$C$129,3),"------"),"------")</f>
        <v>------</v>
      </c>
      <c r="D236" s="122">
        <f>I234</f>
        <v>0</v>
      </c>
      <c r="E236" s="122" t="str">
        <f>H234</f>
        <v>:</v>
      </c>
      <c r="F236" s="124">
        <f>G234</f>
        <v>0</v>
      </c>
      <c r="G236" s="126"/>
      <c r="H236" s="127"/>
      <c r="I236" s="128"/>
      <c r="J236" s="120">
        <f>AE235</f>
        <v>0</v>
      </c>
      <c r="K236" s="122" t="str">
        <f>AF235</f>
        <v>:</v>
      </c>
      <c r="L236" s="124">
        <f>AG235</f>
        <v>0</v>
      </c>
      <c r="M236" s="120">
        <f>AE238</f>
        <v>0</v>
      </c>
      <c r="N236" s="122" t="str">
        <f>AF238</f>
        <v>:</v>
      </c>
      <c r="O236" s="138">
        <f>AG238</f>
        <v>0</v>
      </c>
      <c r="P236" s="140">
        <f>D236+J236+M236</f>
        <v>0</v>
      </c>
      <c r="Q236" s="122" t="s">
        <v>7</v>
      </c>
      <c r="R236" s="124">
        <f>F236+L236+O236</f>
        <v>0</v>
      </c>
      <c r="S236" s="134">
        <f>IF(D236&gt;F236,2,IF(AND(D236&lt;F236,E236=":"),1,0))+IF(J236&gt;L236,2,IF(AND(J236&lt;L236,K236=":"),1,0))+IF(M236&gt;O236,2,IF(AND(M236&lt;O236,N236=":"),1,0))</f>
        <v>0</v>
      </c>
      <c r="T236" s="136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4">
        <f>A240</f>
        <v>0</v>
      </c>
      <c r="AK236" s="114">
        <f>A238</f>
        <v>0</v>
      </c>
    </row>
    <row r="237" spans="1:37" x14ac:dyDescent="0.25">
      <c r="A237" s="189"/>
      <c r="B237" s="133"/>
      <c r="C237" s="35" t="str">
        <f>IF(A236&gt;0,IF(VLOOKUP(A236,seznam!$A$2:$C$129,2)&gt;0,VLOOKUP(A236,seznam!$A$2:$C$129,2),"------"),"------")</f>
        <v>------</v>
      </c>
      <c r="D237" s="123"/>
      <c r="E237" s="123"/>
      <c r="F237" s="125"/>
      <c r="G237" s="129"/>
      <c r="H237" s="130"/>
      <c r="I237" s="131"/>
      <c r="J237" s="121"/>
      <c r="K237" s="123"/>
      <c r="L237" s="125"/>
      <c r="M237" s="121"/>
      <c r="N237" s="123"/>
      <c r="O237" s="139"/>
      <c r="P237" s="161"/>
      <c r="Q237" s="159"/>
      <c r="R237" s="160"/>
      <c r="S237" s="135"/>
      <c r="T237" s="137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4">
        <f>A234</f>
        <v>0</v>
      </c>
      <c r="AK237" s="114">
        <f>A236</f>
        <v>0</v>
      </c>
    </row>
    <row r="238" spans="1:37" x14ac:dyDescent="0.25">
      <c r="A238" s="189"/>
      <c r="B238" s="132">
        <v>3</v>
      </c>
      <c r="C238" s="38" t="str">
        <f>IF(A238&gt;0,IF(VLOOKUP(A238,seznam!$A$2:$C$129,3)&gt;0,VLOOKUP(A238,seznam!$A$2:$C$129,3),"------"),"------")</f>
        <v>------</v>
      </c>
      <c r="D238" s="122">
        <f>L234</f>
        <v>0</v>
      </c>
      <c r="E238" s="122" t="str">
        <f>K234</f>
        <v>:</v>
      </c>
      <c r="F238" s="124">
        <f>J234</f>
        <v>0</v>
      </c>
      <c r="G238" s="120">
        <f>L236</f>
        <v>0</v>
      </c>
      <c r="H238" s="122" t="str">
        <f>K236</f>
        <v>:</v>
      </c>
      <c r="I238" s="124">
        <f>J236</f>
        <v>0</v>
      </c>
      <c r="J238" s="126"/>
      <c r="K238" s="127"/>
      <c r="L238" s="128"/>
      <c r="M238" s="120">
        <f>AG236</f>
        <v>0</v>
      </c>
      <c r="N238" s="122" t="str">
        <f>AF236</f>
        <v>:</v>
      </c>
      <c r="O238" s="138">
        <f>AE236</f>
        <v>0</v>
      </c>
      <c r="P238" s="140">
        <f>D238+G238+M238</f>
        <v>0</v>
      </c>
      <c r="Q238" s="122" t="s">
        <v>7</v>
      </c>
      <c r="R238" s="124">
        <f>F238+I238+O238</f>
        <v>0</v>
      </c>
      <c r="S238" s="134">
        <f>IF(D238&gt;F238,2,IF(AND(D238&lt;F238,E238=":"),1,0))+IF(G238&gt;I238,2,IF(AND(G238&lt;I238,H238=":"),1,0))+IF(M238&gt;O238,2,IF(AND(M238&lt;O238,N238=":"),1,0))</f>
        <v>0</v>
      </c>
      <c r="T238" s="136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4">
        <f>A236</f>
        <v>0</v>
      </c>
      <c r="AK238" s="114">
        <f>A240</f>
        <v>0</v>
      </c>
    </row>
    <row r="239" spans="1:37" ht="13.8" thickBot="1" x14ac:dyDescent="0.3">
      <c r="A239" s="189"/>
      <c r="B239" s="133"/>
      <c r="C239" s="35" t="str">
        <f>IF(A238&gt;0,IF(VLOOKUP(A238,seznam!$A$2:$C$129,2)&gt;0,VLOOKUP(A238,seznam!$A$2:$C$129,2),"------"),"------")</f>
        <v>------</v>
      </c>
      <c r="D239" s="123"/>
      <c r="E239" s="123"/>
      <c r="F239" s="125"/>
      <c r="G239" s="121"/>
      <c r="H239" s="123"/>
      <c r="I239" s="125"/>
      <c r="J239" s="129"/>
      <c r="K239" s="130"/>
      <c r="L239" s="131"/>
      <c r="M239" s="121"/>
      <c r="N239" s="123"/>
      <c r="O239" s="139"/>
      <c r="P239" s="141"/>
      <c r="Q239" s="123"/>
      <c r="R239" s="125"/>
      <c r="S239" s="135"/>
      <c r="T239" s="137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4">
        <f>A238</f>
        <v>0</v>
      </c>
      <c r="AK239" s="114">
        <f>A234</f>
        <v>0</v>
      </c>
    </row>
    <row r="240" spans="1:37" x14ac:dyDescent="0.25">
      <c r="A240" s="189"/>
      <c r="B240" s="132">
        <v>4</v>
      </c>
      <c r="C240" s="38" t="str">
        <f>IF(A240&gt;0,IF(VLOOKUP(A240,seznam!$A$2:$C$129,3)&gt;0,VLOOKUP(A240,seznam!$A$2:$C$129,3),"------"),"------")</f>
        <v>------</v>
      </c>
      <c r="D240" s="122">
        <f>O234</f>
        <v>0</v>
      </c>
      <c r="E240" s="122" t="str">
        <f>N234</f>
        <v>:</v>
      </c>
      <c r="F240" s="124">
        <f>M234</f>
        <v>0</v>
      </c>
      <c r="G240" s="120">
        <f>O236</f>
        <v>0</v>
      </c>
      <c r="H240" s="122" t="str">
        <f>N236</f>
        <v>:</v>
      </c>
      <c r="I240" s="124">
        <f>M236</f>
        <v>0</v>
      </c>
      <c r="J240" s="120">
        <f>O238</f>
        <v>0</v>
      </c>
      <c r="K240" s="122" t="str">
        <f>N238</f>
        <v>:</v>
      </c>
      <c r="L240" s="124">
        <f>M238</f>
        <v>0</v>
      </c>
      <c r="M240" s="126"/>
      <c r="N240" s="127"/>
      <c r="O240" s="148"/>
      <c r="P240" s="140">
        <f>D240+G240+J240</f>
        <v>0</v>
      </c>
      <c r="Q240" s="122" t="s">
        <v>7</v>
      </c>
      <c r="R240" s="124">
        <f>F240+I240+L240</f>
        <v>0</v>
      </c>
      <c r="S240" s="134">
        <f>IF(D240&gt;F240,2,IF(AND(D240&lt;F240,E240=":"),1,0))+IF(G240&gt;I240,2,IF(AND(G240&lt;I240,H240=":"),1,0))+IF(J240&gt;L240,2,IF(AND(J240&lt;L240,K240=":"),1,0))</f>
        <v>0</v>
      </c>
      <c r="T240" s="136"/>
    </row>
    <row r="241" spans="1:37" ht="13.8" thickBot="1" x14ac:dyDescent="0.3">
      <c r="A241" s="190"/>
      <c r="B241" s="145"/>
      <c r="C241" s="36" t="str">
        <f>IF(A240&gt;0,IF(VLOOKUP(A240,seznam!$A$2:$C$129,2)&gt;0,VLOOKUP(A240,seznam!$A$2:$C$129,2),"------"),"------")</f>
        <v>------</v>
      </c>
      <c r="D241" s="143"/>
      <c r="E241" s="143"/>
      <c r="F241" s="144"/>
      <c r="G241" s="142"/>
      <c r="H241" s="143"/>
      <c r="I241" s="144"/>
      <c r="J241" s="142"/>
      <c r="K241" s="143"/>
      <c r="L241" s="144"/>
      <c r="M241" s="149"/>
      <c r="N241" s="150"/>
      <c r="O241" s="151"/>
      <c r="P241" s="152"/>
      <c r="Q241" s="143"/>
      <c r="R241" s="144"/>
      <c r="S241" s="146"/>
      <c r="T241" s="147"/>
    </row>
    <row r="242" spans="1:37" ht="13.8" thickBot="1" x14ac:dyDescent="0.3"/>
    <row r="243" spans="1:37" ht="13.8" thickBot="1" x14ac:dyDescent="0.3">
      <c r="A243" s="90" t="s">
        <v>2</v>
      </c>
      <c r="B243" s="162" t="s">
        <v>49</v>
      </c>
      <c r="C243" s="163"/>
      <c r="D243" s="164">
        <v>1</v>
      </c>
      <c r="E243" s="165"/>
      <c r="F243" s="166"/>
      <c r="G243" s="167">
        <v>2</v>
      </c>
      <c r="H243" s="165"/>
      <c r="I243" s="166"/>
      <c r="J243" s="167">
        <v>3</v>
      </c>
      <c r="K243" s="165"/>
      <c r="L243" s="166"/>
      <c r="M243" s="167">
        <v>4</v>
      </c>
      <c r="N243" s="165"/>
      <c r="O243" s="168"/>
      <c r="P243" s="164" t="s">
        <v>4</v>
      </c>
      <c r="Q243" s="169"/>
      <c r="R243" s="170"/>
      <c r="S243" s="5" t="s">
        <v>5</v>
      </c>
      <c r="T243" s="4" t="s">
        <v>6</v>
      </c>
    </row>
    <row r="244" spans="1:37" x14ac:dyDescent="0.25">
      <c r="A244" s="188"/>
      <c r="B244" s="171">
        <v>1</v>
      </c>
      <c r="C244" s="37" t="str">
        <f>IF(A244&gt;0,IF(VLOOKUP(A244,seznam!$A$2:$C$129,3)&gt;0,VLOOKUP(A244,seznam!$A$2:$C$129,3),"------"),"------")</f>
        <v>------</v>
      </c>
      <c r="D244" s="172"/>
      <c r="E244" s="173"/>
      <c r="F244" s="174"/>
      <c r="G244" s="155">
        <f>AE247</f>
        <v>0</v>
      </c>
      <c r="H244" s="156" t="str">
        <f>AF247</f>
        <v>:</v>
      </c>
      <c r="I244" s="175">
        <f>AG247</f>
        <v>0</v>
      </c>
      <c r="J244" s="155">
        <f>AG249</f>
        <v>0</v>
      </c>
      <c r="K244" s="156" t="str">
        <f>AF249</f>
        <v>:</v>
      </c>
      <c r="L244" s="175">
        <f>AE249</f>
        <v>0</v>
      </c>
      <c r="M244" s="155">
        <f>AE244</f>
        <v>0</v>
      </c>
      <c r="N244" s="156" t="str">
        <f>AF244</f>
        <v>:</v>
      </c>
      <c r="O244" s="157">
        <f>AG244</f>
        <v>0</v>
      </c>
      <c r="P244" s="158">
        <f>G244+J244+M244</f>
        <v>0</v>
      </c>
      <c r="Q244" s="156" t="s">
        <v>7</v>
      </c>
      <c r="R244" s="175">
        <f>I244+L244+O244</f>
        <v>0</v>
      </c>
      <c r="S244" s="153">
        <f>IF(G244&gt;I244,2,IF(AND(G244&lt;I244,H244=":"),1,0))+IF(J244&gt;L244,2,IF(AND(J244&lt;L244,K244=":"),1,0))+IF(M244&gt;O244,2,IF(AND(M244&lt;O244,N244=":"),1,0))</f>
        <v>0</v>
      </c>
      <c r="T244" s="154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4">
        <f>A244</f>
        <v>0</v>
      </c>
      <c r="AK244" s="114">
        <f>A250</f>
        <v>0</v>
      </c>
    </row>
    <row r="245" spans="1:37" x14ac:dyDescent="0.25">
      <c r="A245" s="189"/>
      <c r="B245" s="133"/>
      <c r="C245" s="89" t="str">
        <f>IF(A244&gt;0,IF(VLOOKUP(A244,seznam!$A$2:$C$129,2)&gt;0,VLOOKUP(A244,seznam!$A$2:$C$129,2),"------"),"------")</f>
        <v>------</v>
      </c>
      <c r="D245" s="130"/>
      <c r="E245" s="130"/>
      <c r="F245" s="131"/>
      <c r="G245" s="121"/>
      <c r="H245" s="123"/>
      <c r="I245" s="125"/>
      <c r="J245" s="121"/>
      <c r="K245" s="123"/>
      <c r="L245" s="125"/>
      <c r="M245" s="121"/>
      <c r="N245" s="123"/>
      <c r="O245" s="139"/>
      <c r="P245" s="141"/>
      <c r="Q245" s="123"/>
      <c r="R245" s="125"/>
      <c r="S245" s="135"/>
      <c r="T245" s="137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4">
        <f>A246</f>
        <v>0</v>
      </c>
      <c r="AK245" s="114">
        <f>A248</f>
        <v>0</v>
      </c>
    </row>
    <row r="246" spans="1:37" x14ac:dyDescent="0.25">
      <c r="A246" s="189"/>
      <c r="B246" s="132">
        <v>2</v>
      </c>
      <c r="C246" s="38" t="str">
        <f>IF(A246&gt;0,IF(VLOOKUP(A246,seznam!$A$2:$C$129,3)&gt;0,VLOOKUP(A246,seznam!$A$2:$C$129,3),"------"),"------")</f>
        <v>------</v>
      </c>
      <c r="D246" s="122">
        <f>I244</f>
        <v>0</v>
      </c>
      <c r="E246" s="122" t="str">
        <f>H244</f>
        <v>:</v>
      </c>
      <c r="F246" s="124">
        <f>G244</f>
        <v>0</v>
      </c>
      <c r="G246" s="126"/>
      <c r="H246" s="127"/>
      <c r="I246" s="128"/>
      <c r="J246" s="120">
        <f>AE245</f>
        <v>0</v>
      </c>
      <c r="K246" s="122" t="str">
        <f>AF245</f>
        <v>:</v>
      </c>
      <c r="L246" s="124">
        <f>AG245</f>
        <v>0</v>
      </c>
      <c r="M246" s="120">
        <f>AE248</f>
        <v>0</v>
      </c>
      <c r="N246" s="122" t="str">
        <f>AF248</f>
        <v>:</v>
      </c>
      <c r="O246" s="138">
        <f>AG248</f>
        <v>0</v>
      </c>
      <c r="P246" s="140">
        <f>D246+J246+M246</f>
        <v>0</v>
      </c>
      <c r="Q246" s="122" t="s">
        <v>7</v>
      </c>
      <c r="R246" s="124">
        <f>F246+L246+O246</f>
        <v>0</v>
      </c>
      <c r="S246" s="134">
        <f>IF(D246&gt;F246,2,IF(AND(D246&lt;F246,E246=":"),1,0))+IF(J246&gt;L246,2,IF(AND(J246&lt;L246,K246=":"),1,0))+IF(M246&gt;O246,2,IF(AND(M246&lt;O246,N246=":"),1,0))</f>
        <v>0</v>
      </c>
      <c r="T246" s="136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4">
        <f>A250</f>
        <v>0</v>
      </c>
      <c r="AK246" s="114">
        <f>A248</f>
        <v>0</v>
      </c>
    </row>
    <row r="247" spans="1:37" x14ac:dyDescent="0.25">
      <c r="A247" s="189"/>
      <c r="B247" s="133"/>
      <c r="C247" s="35" t="str">
        <f>IF(A246&gt;0,IF(VLOOKUP(A246,seznam!$A$2:$C$129,2)&gt;0,VLOOKUP(A246,seznam!$A$2:$C$129,2),"------"),"------")</f>
        <v>------</v>
      </c>
      <c r="D247" s="123"/>
      <c r="E247" s="123"/>
      <c r="F247" s="125"/>
      <c r="G247" s="129"/>
      <c r="H247" s="130"/>
      <c r="I247" s="131"/>
      <c r="J247" s="121"/>
      <c r="K247" s="123"/>
      <c r="L247" s="125"/>
      <c r="M247" s="121"/>
      <c r="N247" s="123"/>
      <c r="O247" s="139"/>
      <c r="P247" s="161"/>
      <c r="Q247" s="159"/>
      <c r="R247" s="160"/>
      <c r="S247" s="135"/>
      <c r="T247" s="137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4">
        <f>A244</f>
        <v>0</v>
      </c>
      <c r="AK247" s="114">
        <f>A246</f>
        <v>0</v>
      </c>
    </row>
    <row r="248" spans="1:37" x14ac:dyDescent="0.25">
      <c r="A248" s="189"/>
      <c r="B248" s="132">
        <v>3</v>
      </c>
      <c r="C248" s="38" t="str">
        <f>IF(A248&gt;0,IF(VLOOKUP(A248,seznam!$A$2:$C$129,3)&gt;0,VLOOKUP(A248,seznam!$A$2:$C$129,3),"------"),"------")</f>
        <v>------</v>
      </c>
      <c r="D248" s="122">
        <f>L244</f>
        <v>0</v>
      </c>
      <c r="E248" s="122" t="str">
        <f>K244</f>
        <v>:</v>
      </c>
      <c r="F248" s="124">
        <f>J244</f>
        <v>0</v>
      </c>
      <c r="G248" s="120">
        <f>L246</f>
        <v>0</v>
      </c>
      <c r="H248" s="122" t="str">
        <f>K246</f>
        <v>:</v>
      </c>
      <c r="I248" s="124">
        <f>J246</f>
        <v>0</v>
      </c>
      <c r="J248" s="126"/>
      <c r="K248" s="127"/>
      <c r="L248" s="128"/>
      <c r="M248" s="120">
        <f>AG246</f>
        <v>0</v>
      </c>
      <c r="N248" s="122" t="str">
        <f>AF246</f>
        <v>:</v>
      </c>
      <c r="O248" s="138">
        <f>AE246</f>
        <v>0</v>
      </c>
      <c r="P248" s="140">
        <f>D248+G248+M248</f>
        <v>0</v>
      </c>
      <c r="Q248" s="122" t="s">
        <v>7</v>
      </c>
      <c r="R248" s="124">
        <f>F248+I248+O248</f>
        <v>0</v>
      </c>
      <c r="S248" s="134">
        <f>IF(D248&gt;F248,2,IF(AND(D248&lt;F248,E248=":"),1,0))+IF(G248&gt;I248,2,IF(AND(G248&lt;I248,H248=":"),1,0))+IF(M248&gt;O248,2,IF(AND(M248&lt;O248,N248=":"),1,0))</f>
        <v>0</v>
      </c>
      <c r="T248" s="136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4">
        <f>A246</f>
        <v>0</v>
      </c>
      <c r="AK248" s="114">
        <f>A250</f>
        <v>0</v>
      </c>
    </row>
    <row r="249" spans="1:37" ht="13.8" thickBot="1" x14ac:dyDescent="0.3">
      <c r="A249" s="189"/>
      <c r="B249" s="133"/>
      <c r="C249" s="35" t="str">
        <f>IF(A248&gt;0,IF(VLOOKUP(A248,seznam!$A$2:$C$129,2)&gt;0,VLOOKUP(A248,seznam!$A$2:$C$129,2),"------"),"------")</f>
        <v>------</v>
      </c>
      <c r="D249" s="123"/>
      <c r="E249" s="123"/>
      <c r="F249" s="125"/>
      <c r="G249" s="121"/>
      <c r="H249" s="123"/>
      <c r="I249" s="125"/>
      <c r="J249" s="129"/>
      <c r="K249" s="130"/>
      <c r="L249" s="131"/>
      <c r="M249" s="121"/>
      <c r="N249" s="123"/>
      <c r="O249" s="139"/>
      <c r="P249" s="141"/>
      <c r="Q249" s="123"/>
      <c r="R249" s="125"/>
      <c r="S249" s="135"/>
      <c r="T249" s="137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4">
        <f>A248</f>
        <v>0</v>
      </c>
      <c r="AK249" s="114">
        <f>A244</f>
        <v>0</v>
      </c>
    </row>
    <row r="250" spans="1:37" x14ac:dyDescent="0.25">
      <c r="A250" s="189"/>
      <c r="B250" s="132">
        <v>4</v>
      </c>
      <c r="C250" s="38" t="str">
        <f>IF(A250&gt;0,IF(VLOOKUP(A250,seznam!$A$2:$C$129,3)&gt;0,VLOOKUP(A250,seznam!$A$2:$C$129,3),"------"),"------")</f>
        <v>------</v>
      </c>
      <c r="D250" s="122">
        <f>O244</f>
        <v>0</v>
      </c>
      <c r="E250" s="122" t="str">
        <f>N244</f>
        <v>:</v>
      </c>
      <c r="F250" s="124">
        <f>M244</f>
        <v>0</v>
      </c>
      <c r="G250" s="120">
        <f>O246</f>
        <v>0</v>
      </c>
      <c r="H250" s="122" t="str">
        <f>N246</f>
        <v>:</v>
      </c>
      <c r="I250" s="124">
        <f>M246</f>
        <v>0</v>
      </c>
      <c r="J250" s="120">
        <f>O248</f>
        <v>0</v>
      </c>
      <c r="K250" s="122" t="str">
        <f>N248</f>
        <v>:</v>
      </c>
      <c r="L250" s="124">
        <f>M248</f>
        <v>0</v>
      </c>
      <c r="M250" s="126"/>
      <c r="N250" s="127"/>
      <c r="O250" s="148"/>
      <c r="P250" s="140">
        <f>D250+G250+J250</f>
        <v>0</v>
      </c>
      <c r="Q250" s="122" t="s">
        <v>7</v>
      </c>
      <c r="R250" s="124">
        <f>F250+I250+L250</f>
        <v>0</v>
      </c>
      <c r="S250" s="134">
        <f>IF(D250&gt;F250,2,IF(AND(D250&lt;F250,E250=":"),1,0))+IF(G250&gt;I250,2,IF(AND(G250&lt;I250,H250=":"),1,0))+IF(J250&gt;L250,2,IF(AND(J250&lt;L250,K250=":"),1,0))</f>
        <v>0</v>
      </c>
      <c r="T250" s="136"/>
    </row>
    <row r="251" spans="1:37" ht="13.8" thickBot="1" x14ac:dyDescent="0.3">
      <c r="A251" s="190"/>
      <c r="B251" s="145"/>
      <c r="C251" s="36" t="str">
        <f>IF(A250&gt;0,IF(VLOOKUP(A250,seznam!$A$2:$C$129,2)&gt;0,VLOOKUP(A250,seznam!$A$2:$C$129,2),"------"),"------")</f>
        <v>------</v>
      </c>
      <c r="D251" s="143"/>
      <c r="E251" s="143"/>
      <c r="F251" s="144"/>
      <c r="G251" s="142"/>
      <c r="H251" s="143"/>
      <c r="I251" s="144"/>
      <c r="J251" s="142"/>
      <c r="K251" s="143"/>
      <c r="L251" s="144"/>
      <c r="M251" s="149"/>
      <c r="N251" s="150"/>
      <c r="O251" s="151"/>
      <c r="P251" s="152"/>
      <c r="Q251" s="143"/>
      <c r="R251" s="144"/>
      <c r="S251" s="146"/>
      <c r="T251" s="147"/>
    </row>
    <row r="253" spans="1:37" ht="39.9" customHeight="1" x14ac:dyDescent="0.25">
      <c r="B253" s="176" t="str">
        <f>B85</f>
        <v>BTM B - U15 - 1.stupeň turnaj B</v>
      </c>
      <c r="C253" s="177"/>
      <c r="D253" s="177"/>
      <c r="E253" s="177"/>
      <c r="F253" s="177"/>
      <c r="G253" s="177"/>
      <c r="H253" s="177"/>
      <c r="I253" s="177"/>
      <c r="J253" s="177"/>
      <c r="K253" s="177"/>
      <c r="L253" s="177"/>
      <c r="M253" s="177"/>
      <c r="N253" s="177"/>
      <c r="O253" s="177"/>
      <c r="P253" s="177"/>
      <c r="Q253" s="177"/>
      <c r="R253" s="177"/>
      <c r="S253" s="177"/>
      <c r="T253" s="177"/>
      <c r="U253" s="177"/>
      <c r="V253" s="177"/>
      <c r="W253" s="177"/>
      <c r="X253" s="177"/>
      <c r="Y253" s="177"/>
      <c r="Z253" s="177"/>
      <c r="AA253" s="177"/>
      <c r="AB253" s="177"/>
      <c r="AC253" s="177"/>
      <c r="AD253" s="177"/>
      <c r="AE253" s="177"/>
      <c r="AF253" s="177"/>
      <c r="AG253" s="177"/>
    </row>
    <row r="254" spans="1:37" ht="13.8" thickBot="1" x14ac:dyDescent="0.3"/>
    <row r="255" spans="1:37" ht="13.8" thickBot="1" x14ac:dyDescent="0.3">
      <c r="A255" s="90" t="s">
        <v>2</v>
      </c>
      <c r="B255" s="162" t="s">
        <v>50</v>
      </c>
      <c r="C255" s="163"/>
      <c r="D255" s="164">
        <v>1</v>
      </c>
      <c r="E255" s="165"/>
      <c r="F255" s="166"/>
      <c r="G255" s="167">
        <v>2</v>
      </c>
      <c r="H255" s="165"/>
      <c r="I255" s="166"/>
      <c r="J255" s="167">
        <v>3</v>
      </c>
      <c r="K255" s="165"/>
      <c r="L255" s="166"/>
      <c r="M255" s="167">
        <v>4</v>
      </c>
      <c r="N255" s="165"/>
      <c r="O255" s="168"/>
      <c r="P255" s="164" t="s">
        <v>4</v>
      </c>
      <c r="Q255" s="169"/>
      <c r="R255" s="170"/>
      <c r="S255" s="5" t="s">
        <v>5</v>
      </c>
      <c r="T255" s="4" t="s">
        <v>6</v>
      </c>
    </row>
    <row r="256" spans="1:37" x14ac:dyDescent="0.25">
      <c r="A256" s="188"/>
      <c r="B256" s="171">
        <v>1</v>
      </c>
      <c r="C256" s="37" t="str">
        <f>IF(A256&gt;0,IF(VLOOKUP(A256,seznam!$A$2:$C$129,3)&gt;0,VLOOKUP(A256,seznam!$A$2:$C$129,3),"------"),"------")</f>
        <v>------</v>
      </c>
      <c r="D256" s="172"/>
      <c r="E256" s="173"/>
      <c r="F256" s="174"/>
      <c r="G256" s="155">
        <f>AE259</f>
        <v>0</v>
      </c>
      <c r="H256" s="156" t="str">
        <f>AF259</f>
        <v>:</v>
      </c>
      <c r="I256" s="175">
        <f>AG259</f>
        <v>0</v>
      </c>
      <c r="J256" s="155">
        <f>AG261</f>
        <v>0</v>
      </c>
      <c r="K256" s="156" t="str">
        <f>AF261</f>
        <v>:</v>
      </c>
      <c r="L256" s="175">
        <f>AE261</f>
        <v>0</v>
      </c>
      <c r="M256" s="155">
        <f>AE256</f>
        <v>0</v>
      </c>
      <c r="N256" s="156" t="str">
        <f>AF256</f>
        <v>:</v>
      </c>
      <c r="O256" s="157">
        <f>AG256</f>
        <v>0</v>
      </c>
      <c r="P256" s="158">
        <f>G256+J256+M256</f>
        <v>0</v>
      </c>
      <c r="Q256" s="156" t="s">
        <v>7</v>
      </c>
      <c r="R256" s="175">
        <f>I256+L256+O256</f>
        <v>0</v>
      </c>
      <c r="S256" s="153">
        <f>IF(G256&gt;I256,2,IF(AND(G256&lt;I256,H256=":"),1,0))+IF(J256&gt;L256,2,IF(AND(J256&lt;L256,K256=":"),1,0))+IF(M256&gt;O256,2,IF(AND(M256&lt;O256,N256=":"),1,0))</f>
        <v>0</v>
      </c>
      <c r="T256" s="154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4">
        <f>A256</f>
        <v>0</v>
      </c>
      <c r="AK256" s="114">
        <f>A262</f>
        <v>0</v>
      </c>
    </row>
    <row r="257" spans="1:37" x14ac:dyDescent="0.25">
      <c r="A257" s="189"/>
      <c r="B257" s="133"/>
      <c r="C257" s="89" t="str">
        <f>IF(A256&gt;0,IF(VLOOKUP(A256,seznam!$A$2:$C$129,2)&gt;0,VLOOKUP(A256,seznam!$A$2:$C$129,2),"------"),"------")</f>
        <v>------</v>
      </c>
      <c r="D257" s="130"/>
      <c r="E257" s="130"/>
      <c r="F257" s="131"/>
      <c r="G257" s="121"/>
      <c r="H257" s="123"/>
      <c r="I257" s="125"/>
      <c r="J257" s="121"/>
      <c r="K257" s="123"/>
      <c r="L257" s="125"/>
      <c r="M257" s="121"/>
      <c r="N257" s="123"/>
      <c r="O257" s="139"/>
      <c r="P257" s="141"/>
      <c r="Q257" s="123"/>
      <c r="R257" s="125"/>
      <c r="S257" s="135"/>
      <c r="T257" s="137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4">
        <f>A258</f>
        <v>0</v>
      </c>
      <c r="AK257" s="114">
        <f>A260</f>
        <v>0</v>
      </c>
    </row>
    <row r="258" spans="1:37" x14ac:dyDescent="0.25">
      <c r="A258" s="189"/>
      <c r="B258" s="132">
        <v>2</v>
      </c>
      <c r="C258" s="38" t="str">
        <f>IF(A258&gt;0,IF(VLOOKUP(A258,seznam!$A$2:$C$129,3)&gt;0,VLOOKUP(A258,seznam!$A$2:$C$129,3),"------"),"------")</f>
        <v>------</v>
      </c>
      <c r="D258" s="122">
        <f>I256</f>
        <v>0</v>
      </c>
      <c r="E258" s="122" t="str">
        <f>H256</f>
        <v>:</v>
      </c>
      <c r="F258" s="124">
        <f>G256</f>
        <v>0</v>
      </c>
      <c r="G258" s="126"/>
      <c r="H258" s="127"/>
      <c r="I258" s="128"/>
      <c r="J258" s="120">
        <f>AE257</f>
        <v>0</v>
      </c>
      <c r="K258" s="122" t="str">
        <f>AF257</f>
        <v>:</v>
      </c>
      <c r="L258" s="124">
        <f>AG257</f>
        <v>0</v>
      </c>
      <c r="M258" s="120">
        <f>AE260</f>
        <v>0</v>
      </c>
      <c r="N258" s="122" t="str">
        <f>AF260</f>
        <v>:</v>
      </c>
      <c r="O258" s="138">
        <f>AG260</f>
        <v>0</v>
      </c>
      <c r="P258" s="140">
        <f>D258+J258+M258</f>
        <v>0</v>
      </c>
      <c r="Q258" s="122" t="s">
        <v>7</v>
      </c>
      <c r="R258" s="124">
        <f>F258+L258+O258</f>
        <v>0</v>
      </c>
      <c r="S258" s="134">
        <f>IF(D258&gt;F258,2,IF(AND(D258&lt;F258,E258=":"),1,0))+IF(J258&gt;L258,2,IF(AND(J258&lt;L258,K258=":"),1,0))+IF(M258&gt;O258,2,IF(AND(M258&lt;O258,N258=":"),1,0))</f>
        <v>0</v>
      </c>
      <c r="T258" s="136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4">
        <f>A262</f>
        <v>0</v>
      </c>
      <c r="AK258" s="114">
        <f>A260</f>
        <v>0</v>
      </c>
    </row>
    <row r="259" spans="1:37" x14ac:dyDescent="0.25">
      <c r="A259" s="189"/>
      <c r="B259" s="133"/>
      <c r="C259" s="35" t="str">
        <f>IF(A258&gt;0,IF(VLOOKUP(A258,seznam!$A$2:$C$129,2)&gt;0,VLOOKUP(A258,seznam!$A$2:$C$129,2),"------"),"------")</f>
        <v>------</v>
      </c>
      <c r="D259" s="123"/>
      <c r="E259" s="123"/>
      <c r="F259" s="125"/>
      <c r="G259" s="129"/>
      <c r="H259" s="130"/>
      <c r="I259" s="131"/>
      <c r="J259" s="121"/>
      <c r="K259" s="123"/>
      <c r="L259" s="125"/>
      <c r="M259" s="121"/>
      <c r="N259" s="123"/>
      <c r="O259" s="139"/>
      <c r="P259" s="161"/>
      <c r="Q259" s="159"/>
      <c r="R259" s="160"/>
      <c r="S259" s="135"/>
      <c r="T259" s="137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4">
        <f>A256</f>
        <v>0</v>
      </c>
      <c r="AK259" s="114">
        <f>A258</f>
        <v>0</v>
      </c>
    </row>
    <row r="260" spans="1:37" x14ac:dyDescent="0.25">
      <c r="A260" s="189"/>
      <c r="B260" s="132">
        <v>3</v>
      </c>
      <c r="C260" s="38" t="str">
        <f>IF(A260&gt;0,IF(VLOOKUP(A260,seznam!$A$2:$C$129,3)&gt;0,VLOOKUP(A260,seznam!$A$2:$C$129,3),"------"),"------")</f>
        <v>------</v>
      </c>
      <c r="D260" s="122">
        <f>L256</f>
        <v>0</v>
      </c>
      <c r="E260" s="122" t="str">
        <f>K256</f>
        <v>:</v>
      </c>
      <c r="F260" s="124">
        <f>J256</f>
        <v>0</v>
      </c>
      <c r="G260" s="120">
        <f>L258</f>
        <v>0</v>
      </c>
      <c r="H260" s="122" t="str">
        <f>K258</f>
        <v>:</v>
      </c>
      <c r="I260" s="124">
        <f>J258</f>
        <v>0</v>
      </c>
      <c r="J260" s="126"/>
      <c r="K260" s="127"/>
      <c r="L260" s="128"/>
      <c r="M260" s="120">
        <f>AG258</f>
        <v>0</v>
      </c>
      <c r="N260" s="122" t="str">
        <f>AF258</f>
        <v>:</v>
      </c>
      <c r="O260" s="138">
        <f>AE258</f>
        <v>0</v>
      </c>
      <c r="P260" s="140">
        <f>D260+G260+M260</f>
        <v>0</v>
      </c>
      <c r="Q260" s="122" t="s">
        <v>7</v>
      </c>
      <c r="R260" s="124">
        <f>F260+I260+O260</f>
        <v>0</v>
      </c>
      <c r="S260" s="134">
        <f>IF(D260&gt;F260,2,IF(AND(D260&lt;F260,E260=":"),1,0))+IF(G260&gt;I260,2,IF(AND(G260&lt;I260,H260=":"),1,0))+IF(M260&gt;O260,2,IF(AND(M260&lt;O260,N260=":"),1,0))</f>
        <v>0</v>
      </c>
      <c r="T260" s="136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4">
        <f>A258</f>
        <v>0</v>
      </c>
      <c r="AK260" s="114">
        <f>A262</f>
        <v>0</v>
      </c>
    </row>
    <row r="261" spans="1:37" ht="13.8" thickBot="1" x14ac:dyDescent="0.3">
      <c r="A261" s="189"/>
      <c r="B261" s="133"/>
      <c r="C261" s="35" t="str">
        <f>IF(A260&gt;0,IF(VLOOKUP(A260,seznam!$A$2:$C$129,2)&gt;0,VLOOKUP(A260,seznam!$A$2:$C$129,2),"------"),"------")</f>
        <v>------</v>
      </c>
      <c r="D261" s="123"/>
      <c r="E261" s="123"/>
      <c r="F261" s="125"/>
      <c r="G261" s="121"/>
      <c r="H261" s="123"/>
      <c r="I261" s="125"/>
      <c r="J261" s="129"/>
      <c r="K261" s="130"/>
      <c r="L261" s="131"/>
      <c r="M261" s="121"/>
      <c r="N261" s="123"/>
      <c r="O261" s="139"/>
      <c r="P261" s="141"/>
      <c r="Q261" s="123"/>
      <c r="R261" s="125"/>
      <c r="S261" s="135"/>
      <c r="T261" s="137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4">
        <f>A260</f>
        <v>0</v>
      </c>
      <c r="AK261" s="114">
        <f>A256</f>
        <v>0</v>
      </c>
    </row>
    <row r="262" spans="1:37" x14ac:dyDescent="0.25">
      <c r="A262" s="189"/>
      <c r="B262" s="132">
        <v>4</v>
      </c>
      <c r="C262" s="38" t="str">
        <f>IF(A262&gt;0,IF(VLOOKUP(A262,seznam!$A$2:$C$129,3)&gt;0,VLOOKUP(A262,seznam!$A$2:$C$129,3),"------"),"------")</f>
        <v>------</v>
      </c>
      <c r="D262" s="122">
        <f>O256</f>
        <v>0</v>
      </c>
      <c r="E262" s="122" t="str">
        <f>N256</f>
        <v>:</v>
      </c>
      <c r="F262" s="124">
        <f>M256</f>
        <v>0</v>
      </c>
      <c r="G262" s="120">
        <f>O258</f>
        <v>0</v>
      </c>
      <c r="H262" s="122" t="str">
        <f>N258</f>
        <v>:</v>
      </c>
      <c r="I262" s="124">
        <f>M258</f>
        <v>0</v>
      </c>
      <c r="J262" s="120">
        <f>O260</f>
        <v>0</v>
      </c>
      <c r="K262" s="122" t="str">
        <f>N260</f>
        <v>:</v>
      </c>
      <c r="L262" s="124">
        <f>M260</f>
        <v>0</v>
      </c>
      <c r="M262" s="126"/>
      <c r="N262" s="127"/>
      <c r="O262" s="148"/>
      <c r="P262" s="140">
        <f>D262+G262+J262</f>
        <v>0</v>
      </c>
      <c r="Q262" s="122" t="s">
        <v>7</v>
      </c>
      <c r="R262" s="124">
        <f>F262+I262+L262</f>
        <v>0</v>
      </c>
      <c r="S262" s="134">
        <f>IF(D262&gt;F262,2,IF(AND(D262&lt;F262,E262=":"),1,0))+IF(G262&gt;I262,2,IF(AND(G262&lt;I262,H262=":"),1,0))+IF(J262&gt;L262,2,IF(AND(J262&lt;L262,K262=":"),1,0))</f>
        <v>0</v>
      </c>
      <c r="T262" s="136"/>
    </row>
    <row r="263" spans="1:37" ht="13.8" thickBot="1" x14ac:dyDescent="0.3">
      <c r="A263" s="190"/>
      <c r="B263" s="145"/>
      <c r="C263" s="36" t="str">
        <f>IF(A262&gt;0,IF(VLOOKUP(A262,seznam!$A$2:$C$129,2)&gt;0,VLOOKUP(A262,seznam!$A$2:$C$129,2),"------"),"------")</f>
        <v>------</v>
      </c>
      <c r="D263" s="143"/>
      <c r="E263" s="143"/>
      <c r="F263" s="144"/>
      <c r="G263" s="142"/>
      <c r="H263" s="143"/>
      <c r="I263" s="144"/>
      <c r="J263" s="142"/>
      <c r="K263" s="143"/>
      <c r="L263" s="144"/>
      <c r="M263" s="149"/>
      <c r="N263" s="150"/>
      <c r="O263" s="151"/>
      <c r="P263" s="152"/>
      <c r="Q263" s="143"/>
      <c r="R263" s="144"/>
      <c r="S263" s="146"/>
      <c r="T263" s="147"/>
    </row>
    <row r="264" spans="1:37" ht="13.8" thickBot="1" x14ac:dyDescent="0.3"/>
    <row r="265" spans="1:37" ht="13.8" thickBot="1" x14ac:dyDescent="0.3">
      <c r="A265" s="90" t="s">
        <v>2</v>
      </c>
      <c r="B265" s="162" t="s">
        <v>51</v>
      </c>
      <c r="C265" s="163"/>
      <c r="D265" s="164">
        <v>1</v>
      </c>
      <c r="E265" s="165"/>
      <c r="F265" s="166"/>
      <c r="G265" s="167">
        <v>2</v>
      </c>
      <c r="H265" s="165"/>
      <c r="I265" s="166"/>
      <c r="J265" s="167">
        <v>3</v>
      </c>
      <c r="K265" s="165"/>
      <c r="L265" s="166"/>
      <c r="M265" s="167">
        <v>4</v>
      </c>
      <c r="N265" s="165"/>
      <c r="O265" s="168"/>
      <c r="P265" s="164" t="s">
        <v>4</v>
      </c>
      <c r="Q265" s="169"/>
      <c r="R265" s="170"/>
      <c r="S265" s="5" t="s">
        <v>5</v>
      </c>
      <c r="T265" s="4" t="s">
        <v>6</v>
      </c>
    </row>
    <row r="266" spans="1:37" x14ac:dyDescent="0.25">
      <c r="A266" s="188"/>
      <c r="B266" s="171">
        <v>1</v>
      </c>
      <c r="C266" s="37" t="str">
        <f>IF(A266&gt;0,IF(VLOOKUP(A266,seznam!$A$2:$C$129,3)&gt;0,VLOOKUP(A266,seznam!$A$2:$C$129,3),"------"),"------")</f>
        <v>------</v>
      </c>
      <c r="D266" s="172"/>
      <c r="E266" s="173"/>
      <c r="F266" s="174"/>
      <c r="G266" s="155">
        <f>AE269</f>
        <v>0</v>
      </c>
      <c r="H266" s="156" t="str">
        <f>AF269</f>
        <v>:</v>
      </c>
      <c r="I266" s="175">
        <f>AG269</f>
        <v>0</v>
      </c>
      <c r="J266" s="155">
        <f>AG271</f>
        <v>0</v>
      </c>
      <c r="K266" s="156" t="str">
        <f>AF271</f>
        <v>:</v>
      </c>
      <c r="L266" s="175">
        <f>AE271</f>
        <v>0</v>
      </c>
      <c r="M266" s="155">
        <f>AE266</f>
        <v>0</v>
      </c>
      <c r="N266" s="156" t="str">
        <f>AF266</f>
        <v>:</v>
      </c>
      <c r="O266" s="157">
        <f>AG266</f>
        <v>0</v>
      </c>
      <c r="P266" s="158">
        <f>G266+J266+M266</f>
        <v>0</v>
      </c>
      <c r="Q266" s="156" t="s">
        <v>7</v>
      </c>
      <c r="R266" s="175">
        <f>I266+L266+O266</f>
        <v>0</v>
      </c>
      <c r="S266" s="153">
        <f>IF(G266&gt;I266,2,IF(AND(G266&lt;I266,H266=":"),1,0))+IF(J266&gt;L266,2,IF(AND(J266&lt;L266,K266=":"),1,0))+IF(M266&gt;O266,2,IF(AND(M266&lt;O266,N266=":"),1,0))</f>
        <v>0</v>
      </c>
      <c r="T266" s="154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4">
        <f>A266</f>
        <v>0</v>
      </c>
      <c r="AK266" s="114">
        <f>A272</f>
        <v>0</v>
      </c>
    </row>
    <row r="267" spans="1:37" x14ac:dyDescent="0.25">
      <c r="A267" s="189"/>
      <c r="B267" s="133"/>
      <c r="C267" s="89" t="str">
        <f>IF(A266&gt;0,IF(VLOOKUP(A266,seznam!$A$2:$C$129,2)&gt;0,VLOOKUP(A266,seznam!$A$2:$C$129,2),"------"),"------")</f>
        <v>------</v>
      </c>
      <c r="D267" s="130"/>
      <c r="E267" s="130"/>
      <c r="F267" s="131"/>
      <c r="G267" s="121"/>
      <c r="H267" s="123"/>
      <c r="I267" s="125"/>
      <c r="J267" s="121"/>
      <c r="K267" s="123"/>
      <c r="L267" s="125"/>
      <c r="M267" s="121"/>
      <c r="N267" s="123"/>
      <c r="O267" s="139"/>
      <c r="P267" s="141"/>
      <c r="Q267" s="123"/>
      <c r="R267" s="125"/>
      <c r="S267" s="135"/>
      <c r="T267" s="137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4">
        <f>A268</f>
        <v>0</v>
      </c>
      <c r="AK267" s="114">
        <f>A270</f>
        <v>0</v>
      </c>
    </row>
    <row r="268" spans="1:37" x14ac:dyDescent="0.25">
      <c r="A268" s="189"/>
      <c r="B268" s="132">
        <v>2</v>
      </c>
      <c r="C268" s="38" t="str">
        <f>IF(A268&gt;0,IF(VLOOKUP(A268,seznam!$A$2:$C$129,3)&gt;0,VLOOKUP(A268,seznam!$A$2:$C$129,3),"------"),"------")</f>
        <v>------</v>
      </c>
      <c r="D268" s="122">
        <f>I266</f>
        <v>0</v>
      </c>
      <c r="E268" s="122" t="str">
        <f>H266</f>
        <v>:</v>
      </c>
      <c r="F268" s="124">
        <f>G266</f>
        <v>0</v>
      </c>
      <c r="G268" s="126"/>
      <c r="H268" s="127"/>
      <c r="I268" s="128"/>
      <c r="J268" s="120">
        <f>AE267</f>
        <v>0</v>
      </c>
      <c r="K268" s="122" t="str">
        <f>AF267</f>
        <v>:</v>
      </c>
      <c r="L268" s="124">
        <f>AG267</f>
        <v>0</v>
      </c>
      <c r="M268" s="120">
        <f>AE270</f>
        <v>0</v>
      </c>
      <c r="N268" s="122" t="str">
        <f>AF270</f>
        <v>:</v>
      </c>
      <c r="O268" s="138">
        <f>AG270</f>
        <v>0</v>
      </c>
      <c r="P268" s="140">
        <f>D268+J268+M268</f>
        <v>0</v>
      </c>
      <c r="Q268" s="122" t="s">
        <v>7</v>
      </c>
      <c r="R268" s="124">
        <f>F268+L268+O268</f>
        <v>0</v>
      </c>
      <c r="S268" s="134">
        <f>IF(D268&gt;F268,2,IF(AND(D268&lt;F268,E268=":"),1,0))+IF(J268&gt;L268,2,IF(AND(J268&lt;L268,K268=":"),1,0))+IF(M268&gt;O268,2,IF(AND(M268&lt;O268,N268=":"),1,0))</f>
        <v>0</v>
      </c>
      <c r="T268" s="136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4">
        <f>A272</f>
        <v>0</v>
      </c>
      <c r="AK268" s="114">
        <f>A270</f>
        <v>0</v>
      </c>
    </row>
    <row r="269" spans="1:37" x14ac:dyDescent="0.25">
      <c r="A269" s="189"/>
      <c r="B269" s="133"/>
      <c r="C269" s="35" t="str">
        <f>IF(A268&gt;0,IF(VLOOKUP(A268,seznam!$A$2:$C$129,2)&gt;0,VLOOKUP(A268,seznam!$A$2:$C$129,2),"------"),"------")</f>
        <v>------</v>
      </c>
      <c r="D269" s="123"/>
      <c r="E269" s="123"/>
      <c r="F269" s="125"/>
      <c r="G269" s="129"/>
      <c r="H269" s="130"/>
      <c r="I269" s="131"/>
      <c r="J269" s="121"/>
      <c r="K269" s="123"/>
      <c r="L269" s="125"/>
      <c r="M269" s="121"/>
      <c r="N269" s="123"/>
      <c r="O269" s="139"/>
      <c r="P269" s="161"/>
      <c r="Q269" s="159"/>
      <c r="R269" s="160"/>
      <c r="S269" s="135"/>
      <c r="T269" s="137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4">
        <f>A266</f>
        <v>0</v>
      </c>
      <c r="AK269" s="114">
        <f>A268</f>
        <v>0</v>
      </c>
    </row>
    <row r="270" spans="1:37" x14ac:dyDescent="0.25">
      <c r="A270" s="189"/>
      <c r="B270" s="132">
        <v>3</v>
      </c>
      <c r="C270" s="38" t="str">
        <f>IF(A270&gt;0,IF(VLOOKUP(A270,seznam!$A$2:$C$129,3)&gt;0,VLOOKUP(A270,seznam!$A$2:$C$129,3),"------"),"------")</f>
        <v>------</v>
      </c>
      <c r="D270" s="122">
        <f>L266</f>
        <v>0</v>
      </c>
      <c r="E270" s="122" t="str">
        <f>K266</f>
        <v>:</v>
      </c>
      <c r="F270" s="124">
        <f>J266</f>
        <v>0</v>
      </c>
      <c r="G270" s="120">
        <f>L268</f>
        <v>0</v>
      </c>
      <c r="H270" s="122" t="str">
        <f>K268</f>
        <v>:</v>
      </c>
      <c r="I270" s="124">
        <f>J268</f>
        <v>0</v>
      </c>
      <c r="J270" s="126"/>
      <c r="K270" s="127"/>
      <c r="L270" s="128"/>
      <c r="M270" s="120">
        <f>AG268</f>
        <v>0</v>
      </c>
      <c r="N270" s="122" t="str">
        <f>AF268</f>
        <v>:</v>
      </c>
      <c r="O270" s="138">
        <f>AE268</f>
        <v>0</v>
      </c>
      <c r="P270" s="140">
        <f>D270+G270+M270</f>
        <v>0</v>
      </c>
      <c r="Q270" s="122" t="s">
        <v>7</v>
      </c>
      <c r="R270" s="124">
        <f>F270+I270+O270</f>
        <v>0</v>
      </c>
      <c r="S270" s="134">
        <f>IF(D270&gt;F270,2,IF(AND(D270&lt;F270,E270=":"),1,0))+IF(G270&gt;I270,2,IF(AND(G270&lt;I270,H270=":"),1,0))+IF(M270&gt;O270,2,IF(AND(M270&lt;O270,N270=":"),1,0))</f>
        <v>0</v>
      </c>
      <c r="T270" s="136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4">
        <f>A268</f>
        <v>0</v>
      </c>
      <c r="AK270" s="114">
        <f>A272</f>
        <v>0</v>
      </c>
    </row>
    <row r="271" spans="1:37" ht="13.8" thickBot="1" x14ac:dyDescent="0.3">
      <c r="A271" s="189"/>
      <c r="B271" s="133"/>
      <c r="C271" s="35" t="str">
        <f>IF(A270&gt;0,IF(VLOOKUP(A270,seznam!$A$2:$C$129,2)&gt;0,VLOOKUP(A270,seznam!$A$2:$C$129,2),"------"),"------")</f>
        <v>------</v>
      </c>
      <c r="D271" s="123"/>
      <c r="E271" s="123"/>
      <c r="F271" s="125"/>
      <c r="G271" s="121"/>
      <c r="H271" s="123"/>
      <c r="I271" s="125"/>
      <c r="J271" s="129"/>
      <c r="K271" s="130"/>
      <c r="L271" s="131"/>
      <c r="M271" s="121"/>
      <c r="N271" s="123"/>
      <c r="O271" s="139"/>
      <c r="P271" s="141"/>
      <c r="Q271" s="123"/>
      <c r="R271" s="125"/>
      <c r="S271" s="135"/>
      <c r="T271" s="137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4">
        <f>A270</f>
        <v>0</v>
      </c>
      <c r="AK271" s="114">
        <f>A266</f>
        <v>0</v>
      </c>
    </row>
    <row r="272" spans="1:37" x14ac:dyDescent="0.25">
      <c r="A272" s="189"/>
      <c r="B272" s="132">
        <v>4</v>
      </c>
      <c r="C272" s="38" t="str">
        <f>IF(A272&gt;0,IF(VLOOKUP(A272,seznam!$A$2:$C$129,3)&gt;0,VLOOKUP(A272,seznam!$A$2:$C$129,3),"------"),"------")</f>
        <v>------</v>
      </c>
      <c r="D272" s="122">
        <f>O266</f>
        <v>0</v>
      </c>
      <c r="E272" s="122" t="str">
        <f>N266</f>
        <v>:</v>
      </c>
      <c r="F272" s="124">
        <f>M266</f>
        <v>0</v>
      </c>
      <c r="G272" s="120">
        <f>O268</f>
        <v>0</v>
      </c>
      <c r="H272" s="122" t="str">
        <f>N268</f>
        <v>:</v>
      </c>
      <c r="I272" s="124">
        <f>M268</f>
        <v>0</v>
      </c>
      <c r="J272" s="120">
        <f>O270</f>
        <v>0</v>
      </c>
      <c r="K272" s="122" t="str">
        <f>N270</f>
        <v>:</v>
      </c>
      <c r="L272" s="124">
        <f>M270</f>
        <v>0</v>
      </c>
      <c r="M272" s="126"/>
      <c r="N272" s="127"/>
      <c r="O272" s="148"/>
      <c r="P272" s="140">
        <f>D272+G272+J272</f>
        <v>0</v>
      </c>
      <c r="Q272" s="122" t="s">
        <v>7</v>
      </c>
      <c r="R272" s="124">
        <f>F272+I272+L272</f>
        <v>0</v>
      </c>
      <c r="S272" s="134">
        <f>IF(D272&gt;F272,2,IF(AND(D272&lt;F272,E272=":"),1,0))+IF(G272&gt;I272,2,IF(AND(G272&lt;I272,H272=":"),1,0))+IF(J272&gt;L272,2,IF(AND(J272&lt;L272,K272=":"),1,0))</f>
        <v>0</v>
      </c>
      <c r="T272" s="136"/>
    </row>
    <row r="273" spans="1:37" ht="13.8" thickBot="1" x14ac:dyDescent="0.3">
      <c r="A273" s="190"/>
      <c r="B273" s="145"/>
      <c r="C273" s="36" t="str">
        <f>IF(A272&gt;0,IF(VLOOKUP(A272,seznam!$A$2:$C$129,2)&gt;0,VLOOKUP(A272,seznam!$A$2:$C$129,2),"------"),"------")</f>
        <v>------</v>
      </c>
      <c r="D273" s="143"/>
      <c r="E273" s="143"/>
      <c r="F273" s="144"/>
      <c r="G273" s="142"/>
      <c r="H273" s="143"/>
      <c r="I273" s="144"/>
      <c r="J273" s="142"/>
      <c r="K273" s="143"/>
      <c r="L273" s="144"/>
      <c r="M273" s="149"/>
      <c r="N273" s="150"/>
      <c r="O273" s="151"/>
      <c r="P273" s="152"/>
      <c r="Q273" s="143"/>
      <c r="R273" s="144"/>
      <c r="S273" s="146"/>
      <c r="T273" s="147"/>
    </row>
    <row r="274" spans="1:37" ht="13.8" thickBot="1" x14ac:dyDescent="0.3"/>
    <row r="275" spans="1:37" ht="13.8" thickBot="1" x14ac:dyDescent="0.3">
      <c r="A275" s="90" t="s">
        <v>2</v>
      </c>
      <c r="B275" s="162" t="s">
        <v>52</v>
      </c>
      <c r="C275" s="163"/>
      <c r="D275" s="164">
        <v>1</v>
      </c>
      <c r="E275" s="165"/>
      <c r="F275" s="166"/>
      <c r="G275" s="167">
        <v>2</v>
      </c>
      <c r="H275" s="165"/>
      <c r="I275" s="166"/>
      <c r="J275" s="167">
        <v>3</v>
      </c>
      <c r="K275" s="165"/>
      <c r="L275" s="166"/>
      <c r="M275" s="167">
        <v>4</v>
      </c>
      <c r="N275" s="165"/>
      <c r="O275" s="168"/>
      <c r="P275" s="164" t="s">
        <v>4</v>
      </c>
      <c r="Q275" s="169"/>
      <c r="R275" s="170"/>
      <c r="S275" s="5" t="s">
        <v>5</v>
      </c>
      <c r="T275" s="4" t="s">
        <v>6</v>
      </c>
    </row>
    <row r="276" spans="1:37" x14ac:dyDescent="0.25">
      <c r="A276" s="188"/>
      <c r="B276" s="171">
        <v>1</v>
      </c>
      <c r="C276" s="37" t="str">
        <f>IF(A276&gt;0,IF(VLOOKUP(A276,seznam!$A$2:$C$129,3)&gt;0,VLOOKUP(A276,seznam!$A$2:$C$129,3),"------"),"------")</f>
        <v>------</v>
      </c>
      <c r="D276" s="172"/>
      <c r="E276" s="173"/>
      <c r="F276" s="174"/>
      <c r="G276" s="155">
        <f>AE279</f>
        <v>0</v>
      </c>
      <c r="H276" s="156" t="str">
        <f>AF279</f>
        <v>:</v>
      </c>
      <c r="I276" s="175">
        <f>AG279</f>
        <v>0</v>
      </c>
      <c r="J276" s="155">
        <f>AG281</f>
        <v>0</v>
      </c>
      <c r="K276" s="156" t="str">
        <f>AF281</f>
        <v>:</v>
      </c>
      <c r="L276" s="175">
        <f>AE281</f>
        <v>0</v>
      </c>
      <c r="M276" s="155">
        <f>AE276</f>
        <v>0</v>
      </c>
      <c r="N276" s="156" t="str">
        <f>AF276</f>
        <v>:</v>
      </c>
      <c r="O276" s="157">
        <f>AG276</f>
        <v>0</v>
      </c>
      <c r="P276" s="158">
        <f>G276+J276+M276</f>
        <v>0</v>
      </c>
      <c r="Q276" s="156" t="s">
        <v>7</v>
      </c>
      <c r="R276" s="175">
        <f>I276+L276+O276</f>
        <v>0</v>
      </c>
      <c r="S276" s="153">
        <f>IF(G276&gt;I276,2,IF(AND(G276&lt;I276,H276=":"),1,0))+IF(J276&gt;L276,2,IF(AND(J276&lt;L276,K276=":"),1,0))+IF(M276&gt;O276,2,IF(AND(M276&lt;O276,N276=":"),1,0))</f>
        <v>0</v>
      </c>
      <c r="T276" s="154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4">
        <f>A276</f>
        <v>0</v>
      </c>
      <c r="AK276" s="114">
        <f>A282</f>
        <v>0</v>
      </c>
    </row>
    <row r="277" spans="1:37" x14ac:dyDescent="0.25">
      <c r="A277" s="189"/>
      <c r="B277" s="133"/>
      <c r="C277" s="89" t="str">
        <f>IF(A276&gt;0,IF(VLOOKUP(A276,seznam!$A$2:$C$129,2)&gt;0,VLOOKUP(A276,seznam!$A$2:$C$129,2),"------"),"------")</f>
        <v>------</v>
      </c>
      <c r="D277" s="130"/>
      <c r="E277" s="130"/>
      <c r="F277" s="131"/>
      <c r="G277" s="121"/>
      <c r="H277" s="123"/>
      <c r="I277" s="125"/>
      <c r="J277" s="121"/>
      <c r="K277" s="123"/>
      <c r="L277" s="125"/>
      <c r="M277" s="121"/>
      <c r="N277" s="123"/>
      <c r="O277" s="139"/>
      <c r="P277" s="141"/>
      <c r="Q277" s="123"/>
      <c r="R277" s="125"/>
      <c r="S277" s="135"/>
      <c r="T277" s="137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4">
        <f>A278</f>
        <v>0</v>
      </c>
      <c r="AK277" s="114">
        <f>A280</f>
        <v>0</v>
      </c>
    </row>
    <row r="278" spans="1:37" x14ac:dyDescent="0.25">
      <c r="A278" s="189"/>
      <c r="B278" s="132">
        <v>2</v>
      </c>
      <c r="C278" s="38" t="str">
        <f>IF(A278&gt;0,IF(VLOOKUP(A278,seznam!$A$2:$C$129,3)&gt;0,VLOOKUP(A278,seznam!$A$2:$C$129,3),"------"),"------")</f>
        <v>------</v>
      </c>
      <c r="D278" s="122">
        <f>I276</f>
        <v>0</v>
      </c>
      <c r="E278" s="122" t="str">
        <f>H276</f>
        <v>:</v>
      </c>
      <c r="F278" s="124">
        <f>G276</f>
        <v>0</v>
      </c>
      <c r="G278" s="126"/>
      <c r="H278" s="127"/>
      <c r="I278" s="128"/>
      <c r="J278" s="120">
        <f>AE277</f>
        <v>0</v>
      </c>
      <c r="K278" s="122" t="str">
        <f>AF277</f>
        <v>:</v>
      </c>
      <c r="L278" s="124">
        <f>AG277</f>
        <v>0</v>
      </c>
      <c r="M278" s="120">
        <f>AE280</f>
        <v>0</v>
      </c>
      <c r="N278" s="122" t="str">
        <f>AF280</f>
        <v>:</v>
      </c>
      <c r="O278" s="138">
        <f>AG280</f>
        <v>0</v>
      </c>
      <c r="P278" s="140">
        <f>D278+J278+M278</f>
        <v>0</v>
      </c>
      <c r="Q278" s="122" t="s">
        <v>7</v>
      </c>
      <c r="R278" s="124">
        <f>F278+L278+O278</f>
        <v>0</v>
      </c>
      <c r="S278" s="134">
        <f>IF(D278&gt;F278,2,IF(AND(D278&lt;F278,E278=":"),1,0))+IF(J278&gt;L278,2,IF(AND(J278&lt;L278,K278=":"),1,0))+IF(M278&gt;O278,2,IF(AND(M278&lt;O278,N278=":"),1,0))</f>
        <v>0</v>
      </c>
      <c r="T278" s="136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4">
        <f>A282</f>
        <v>0</v>
      </c>
      <c r="AK278" s="114">
        <f>A280</f>
        <v>0</v>
      </c>
    </row>
    <row r="279" spans="1:37" x14ac:dyDescent="0.25">
      <c r="A279" s="189"/>
      <c r="B279" s="133"/>
      <c r="C279" s="35" t="str">
        <f>IF(A278&gt;0,IF(VLOOKUP(A278,seznam!$A$2:$C$129,2)&gt;0,VLOOKUP(A278,seznam!$A$2:$C$129,2),"------"),"------")</f>
        <v>------</v>
      </c>
      <c r="D279" s="123"/>
      <c r="E279" s="123"/>
      <c r="F279" s="125"/>
      <c r="G279" s="129"/>
      <c r="H279" s="130"/>
      <c r="I279" s="131"/>
      <c r="J279" s="121"/>
      <c r="K279" s="123"/>
      <c r="L279" s="125"/>
      <c r="M279" s="121"/>
      <c r="N279" s="123"/>
      <c r="O279" s="139"/>
      <c r="P279" s="161"/>
      <c r="Q279" s="159"/>
      <c r="R279" s="160"/>
      <c r="S279" s="135"/>
      <c r="T279" s="137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4">
        <f>A276</f>
        <v>0</v>
      </c>
      <c r="AK279" s="114">
        <f>A278</f>
        <v>0</v>
      </c>
    </row>
    <row r="280" spans="1:37" x14ac:dyDescent="0.25">
      <c r="A280" s="189"/>
      <c r="B280" s="132">
        <v>3</v>
      </c>
      <c r="C280" s="38" t="str">
        <f>IF(A280&gt;0,IF(VLOOKUP(A280,seznam!$A$2:$C$129,3)&gt;0,VLOOKUP(A280,seznam!$A$2:$C$129,3),"------"),"------")</f>
        <v>------</v>
      </c>
      <c r="D280" s="122">
        <f>L276</f>
        <v>0</v>
      </c>
      <c r="E280" s="122" t="str">
        <f>K276</f>
        <v>:</v>
      </c>
      <c r="F280" s="124">
        <f>J276</f>
        <v>0</v>
      </c>
      <c r="G280" s="120">
        <f>L278</f>
        <v>0</v>
      </c>
      <c r="H280" s="122" t="str">
        <f>K278</f>
        <v>:</v>
      </c>
      <c r="I280" s="124">
        <f>J278</f>
        <v>0</v>
      </c>
      <c r="J280" s="126"/>
      <c r="K280" s="127"/>
      <c r="L280" s="128"/>
      <c r="M280" s="120">
        <f>AG278</f>
        <v>0</v>
      </c>
      <c r="N280" s="122" t="str">
        <f>AF278</f>
        <v>:</v>
      </c>
      <c r="O280" s="138">
        <f>AE278</f>
        <v>0</v>
      </c>
      <c r="P280" s="140">
        <f>D280+G280+M280</f>
        <v>0</v>
      </c>
      <c r="Q280" s="122" t="s">
        <v>7</v>
      </c>
      <c r="R280" s="124">
        <f>F280+I280+O280</f>
        <v>0</v>
      </c>
      <c r="S280" s="134">
        <f>IF(D280&gt;F280,2,IF(AND(D280&lt;F280,E280=":"),1,0))+IF(G280&gt;I280,2,IF(AND(G280&lt;I280,H280=":"),1,0))+IF(M280&gt;O280,2,IF(AND(M280&lt;O280,N280=":"),1,0))</f>
        <v>0</v>
      </c>
      <c r="T280" s="136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4">
        <f>A278</f>
        <v>0</v>
      </c>
      <c r="AK280" s="114">
        <f>A282</f>
        <v>0</v>
      </c>
    </row>
    <row r="281" spans="1:37" ht="13.8" thickBot="1" x14ac:dyDescent="0.3">
      <c r="A281" s="189"/>
      <c r="B281" s="133"/>
      <c r="C281" s="35" t="str">
        <f>IF(A280&gt;0,IF(VLOOKUP(A280,seznam!$A$2:$C$129,2)&gt;0,VLOOKUP(A280,seznam!$A$2:$C$129,2),"------"),"------")</f>
        <v>------</v>
      </c>
      <c r="D281" s="123"/>
      <c r="E281" s="123"/>
      <c r="F281" s="125"/>
      <c r="G281" s="121"/>
      <c r="H281" s="123"/>
      <c r="I281" s="125"/>
      <c r="J281" s="129"/>
      <c r="K281" s="130"/>
      <c r="L281" s="131"/>
      <c r="M281" s="121"/>
      <c r="N281" s="123"/>
      <c r="O281" s="139"/>
      <c r="P281" s="141"/>
      <c r="Q281" s="123"/>
      <c r="R281" s="125"/>
      <c r="S281" s="135"/>
      <c r="T281" s="137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4">
        <f>A280</f>
        <v>0</v>
      </c>
      <c r="AK281" s="114">
        <f>A276</f>
        <v>0</v>
      </c>
    </row>
    <row r="282" spans="1:37" x14ac:dyDescent="0.25">
      <c r="A282" s="189"/>
      <c r="B282" s="132">
        <v>4</v>
      </c>
      <c r="C282" s="38" t="str">
        <f>IF(A282&gt;0,IF(VLOOKUP(A282,seznam!$A$2:$C$129,3)&gt;0,VLOOKUP(A282,seznam!$A$2:$C$129,3),"------"),"------")</f>
        <v>------</v>
      </c>
      <c r="D282" s="122">
        <f>O276</f>
        <v>0</v>
      </c>
      <c r="E282" s="122" t="str">
        <f>N276</f>
        <v>:</v>
      </c>
      <c r="F282" s="124">
        <f>M276</f>
        <v>0</v>
      </c>
      <c r="G282" s="120">
        <f>O278</f>
        <v>0</v>
      </c>
      <c r="H282" s="122" t="str">
        <f>N278</f>
        <v>:</v>
      </c>
      <c r="I282" s="124">
        <f>M278</f>
        <v>0</v>
      </c>
      <c r="J282" s="120">
        <f>O280</f>
        <v>0</v>
      </c>
      <c r="K282" s="122" t="str">
        <f>N280</f>
        <v>:</v>
      </c>
      <c r="L282" s="124">
        <f>M280</f>
        <v>0</v>
      </c>
      <c r="M282" s="126"/>
      <c r="N282" s="127"/>
      <c r="O282" s="148"/>
      <c r="P282" s="140">
        <f>D282+G282+J282</f>
        <v>0</v>
      </c>
      <c r="Q282" s="122" t="s">
        <v>7</v>
      </c>
      <c r="R282" s="124">
        <f>F282+I282+L282</f>
        <v>0</v>
      </c>
      <c r="S282" s="134">
        <f>IF(D282&gt;F282,2,IF(AND(D282&lt;F282,E282=":"),1,0))+IF(G282&gt;I282,2,IF(AND(G282&lt;I282,H282=":"),1,0))+IF(J282&gt;L282,2,IF(AND(J282&lt;L282,K282=":"),1,0))</f>
        <v>0</v>
      </c>
      <c r="T282" s="136"/>
    </row>
    <row r="283" spans="1:37" ht="13.8" thickBot="1" x14ac:dyDescent="0.3">
      <c r="A283" s="190"/>
      <c r="B283" s="145"/>
      <c r="C283" s="36" t="str">
        <f>IF(A282&gt;0,IF(VLOOKUP(A282,seznam!$A$2:$C$129,2)&gt;0,VLOOKUP(A282,seznam!$A$2:$C$129,2),"------"),"------")</f>
        <v>------</v>
      </c>
      <c r="D283" s="143"/>
      <c r="E283" s="143"/>
      <c r="F283" s="144"/>
      <c r="G283" s="142"/>
      <c r="H283" s="143"/>
      <c r="I283" s="144"/>
      <c r="J283" s="142"/>
      <c r="K283" s="143"/>
      <c r="L283" s="144"/>
      <c r="M283" s="149"/>
      <c r="N283" s="150"/>
      <c r="O283" s="151"/>
      <c r="P283" s="152"/>
      <c r="Q283" s="143"/>
      <c r="R283" s="144"/>
      <c r="S283" s="146"/>
      <c r="T283" s="147"/>
    </row>
    <row r="284" spans="1:37" ht="13.8" thickBot="1" x14ac:dyDescent="0.3"/>
    <row r="285" spans="1:37" ht="13.8" thickBot="1" x14ac:dyDescent="0.3">
      <c r="A285" s="90" t="s">
        <v>2</v>
      </c>
      <c r="B285" s="162" t="s">
        <v>53</v>
      </c>
      <c r="C285" s="163"/>
      <c r="D285" s="164">
        <v>1</v>
      </c>
      <c r="E285" s="165"/>
      <c r="F285" s="166"/>
      <c r="G285" s="167">
        <v>2</v>
      </c>
      <c r="H285" s="165"/>
      <c r="I285" s="166"/>
      <c r="J285" s="167">
        <v>3</v>
      </c>
      <c r="K285" s="165"/>
      <c r="L285" s="166"/>
      <c r="M285" s="167">
        <v>4</v>
      </c>
      <c r="N285" s="165"/>
      <c r="O285" s="168"/>
      <c r="P285" s="164" t="s">
        <v>4</v>
      </c>
      <c r="Q285" s="169"/>
      <c r="R285" s="170"/>
      <c r="S285" s="5" t="s">
        <v>5</v>
      </c>
      <c r="T285" s="4" t="s">
        <v>6</v>
      </c>
    </row>
    <row r="286" spans="1:37" x14ac:dyDescent="0.25">
      <c r="A286" s="188"/>
      <c r="B286" s="171">
        <v>1</v>
      </c>
      <c r="C286" s="37" t="str">
        <f>IF(A286&gt;0,IF(VLOOKUP(A286,seznam!$A$2:$C$129,3)&gt;0,VLOOKUP(A286,seznam!$A$2:$C$129,3),"------"),"------")</f>
        <v>------</v>
      </c>
      <c r="D286" s="172"/>
      <c r="E286" s="173"/>
      <c r="F286" s="174"/>
      <c r="G286" s="155">
        <f>AE289</f>
        <v>0</v>
      </c>
      <c r="H286" s="156" t="str">
        <f>AF289</f>
        <v>:</v>
      </c>
      <c r="I286" s="175">
        <f>AG289</f>
        <v>0</v>
      </c>
      <c r="J286" s="155">
        <f>AG291</f>
        <v>0</v>
      </c>
      <c r="K286" s="156" t="str">
        <f>AF291</f>
        <v>:</v>
      </c>
      <c r="L286" s="175">
        <f>AE291</f>
        <v>0</v>
      </c>
      <c r="M286" s="155">
        <f>AE286</f>
        <v>0</v>
      </c>
      <c r="N286" s="156" t="str">
        <f>AF286</f>
        <v>:</v>
      </c>
      <c r="O286" s="157">
        <f>AG286</f>
        <v>0</v>
      </c>
      <c r="P286" s="158">
        <f>G286+J286+M286</f>
        <v>0</v>
      </c>
      <c r="Q286" s="156" t="s">
        <v>7</v>
      </c>
      <c r="R286" s="175">
        <f>I286+L286+O286</f>
        <v>0</v>
      </c>
      <c r="S286" s="153">
        <f>IF(G286&gt;I286,2,IF(AND(G286&lt;I286,H286=":"),1,0))+IF(J286&gt;L286,2,IF(AND(J286&lt;L286,K286=":"),1,0))+IF(M286&gt;O286,2,IF(AND(M286&lt;O286,N286=":"),1,0))</f>
        <v>0</v>
      </c>
      <c r="T286" s="154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4">
        <f>A286</f>
        <v>0</v>
      </c>
      <c r="AK286" s="114">
        <f>A292</f>
        <v>0</v>
      </c>
    </row>
    <row r="287" spans="1:37" x14ac:dyDescent="0.25">
      <c r="A287" s="189"/>
      <c r="B287" s="133"/>
      <c r="C287" s="89" t="str">
        <f>IF(A286&gt;0,IF(VLOOKUP(A286,seznam!$A$2:$C$129,2)&gt;0,VLOOKUP(A286,seznam!$A$2:$C$129,2),"------"),"------")</f>
        <v>------</v>
      </c>
      <c r="D287" s="130"/>
      <c r="E287" s="130"/>
      <c r="F287" s="131"/>
      <c r="G287" s="121"/>
      <c r="H287" s="123"/>
      <c r="I287" s="125"/>
      <c r="J287" s="121"/>
      <c r="K287" s="123"/>
      <c r="L287" s="125"/>
      <c r="M287" s="121"/>
      <c r="N287" s="123"/>
      <c r="O287" s="139"/>
      <c r="P287" s="141"/>
      <c r="Q287" s="123"/>
      <c r="R287" s="125"/>
      <c r="S287" s="135"/>
      <c r="T287" s="137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4">
        <f>A288</f>
        <v>0</v>
      </c>
      <c r="AK287" s="114">
        <f>A290</f>
        <v>0</v>
      </c>
    </row>
    <row r="288" spans="1:37" x14ac:dyDescent="0.25">
      <c r="A288" s="189"/>
      <c r="B288" s="132">
        <v>2</v>
      </c>
      <c r="C288" s="38" t="str">
        <f>IF(A288&gt;0,IF(VLOOKUP(A288,seznam!$A$2:$C$129,3)&gt;0,VLOOKUP(A288,seznam!$A$2:$C$129,3),"------"),"------")</f>
        <v>------</v>
      </c>
      <c r="D288" s="122">
        <f>I286</f>
        <v>0</v>
      </c>
      <c r="E288" s="122" t="str">
        <f>H286</f>
        <v>:</v>
      </c>
      <c r="F288" s="124">
        <f>G286</f>
        <v>0</v>
      </c>
      <c r="G288" s="126"/>
      <c r="H288" s="127"/>
      <c r="I288" s="128"/>
      <c r="J288" s="120">
        <f>AE287</f>
        <v>0</v>
      </c>
      <c r="K288" s="122" t="str">
        <f>AF287</f>
        <v>:</v>
      </c>
      <c r="L288" s="124">
        <f>AG287</f>
        <v>0</v>
      </c>
      <c r="M288" s="120">
        <f>AE290</f>
        <v>0</v>
      </c>
      <c r="N288" s="122" t="str">
        <f>AF290</f>
        <v>:</v>
      </c>
      <c r="O288" s="138">
        <f>AG290</f>
        <v>0</v>
      </c>
      <c r="P288" s="140">
        <f>D288+J288+M288</f>
        <v>0</v>
      </c>
      <c r="Q288" s="122" t="s">
        <v>7</v>
      </c>
      <c r="R288" s="124">
        <f>F288+L288+O288</f>
        <v>0</v>
      </c>
      <c r="S288" s="134">
        <f>IF(D288&gt;F288,2,IF(AND(D288&lt;F288,E288=":"),1,0))+IF(J288&gt;L288,2,IF(AND(J288&lt;L288,K288=":"),1,0))+IF(M288&gt;O288,2,IF(AND(M288&lt;O288,N288=":"),1,0))</f>
        <v>0</v>
      </c>
      <c r="T288" s="136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4">
        <f>A292</f>
        <v>0</v>
      </c>
      <c r="AK288" s="114">
        <f>A290</f>
        <v>0</v>
      </c>
    </row>
    <row r="289" spans="1:37" x14ac:dyDescent="0.25">
      <c r="A289" s="189"/>
      <c r="B289" s="133"/>
      <c r="C289" s="35" t="str">
        <f>IF(A288&gt;0,IF(VLOOKUP(A288,seznam!$A$2:$C$129,2)&gt;0,VLOOKUP(A288,seznam!$A$2:$C$129,2),"------"),"------")</f>
        <v>------</v>
      </c>
      <c r="D289" s="123"/>
      <c r="E289" s="123"/>
      <c r="F289" s="125"/>
      <c r="G289" s="129"/>
      <c r="H289" s="130"/>
      <c r="I289" s="131"/>
      <c r="J289" s="121"/>
      <c r="K289" s="123"/>
      <c r="L289" s="125"/>
      <c r="M289" s="121"/>
      <c r="N289" s="123"/>
      <c r="O289" s="139"/>
      <c r="P289" s="161"/>
      <c r="Q289" s="159"/>
      <c r="R289" s="160"/>
      <c r="S289" s="135"/>
      <c r="T289" s="137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4">
        <f>A286</f>
        <v>0</v>
      </c>
      <c r="AK289" s="114">
        <f>A288</f>
        <v>0</v>
      </c>
    </row>
    <row r="290" spans="1:37" x14ac:dyDescent="0.25">
      <c r="A290" s="189"/>
      <c r="B290" s="132">
        <v>3</v>
      </c>
      <c r="C290" s="38" t="str">
        <f>IF(A290&gt;0,IF(VLOOKUP(A290,seznam!$A$2:$C$129,3)&gt;0,VLOOKUP(A290,seznam!$A$2:$C$129,3),"------"),"------")</f>
        <v>------</v>
      </c>
      <c r="D290" s="122">
        <f>L286</f>
        <v>0</v>
      </c>
      <c r="E290" s="122" t="str">
        <f>K286</f>
        <v>:</v>
      </c>
      <c r="F290" s="124">
        <f>J286</f>
        <v>0</v>
      </c>
      <c r="G290" s="120">
        <f>L288</f>
        <v>0</v>
      </c>
      <c r="H290" s="122" t="str">
        <f>K288</f>
        <v>:</v>
      </c>
      <c r="I290" s="124">
        <f>J288</f>
        <v>0</v>
      </c>
      <c r="J290" s="126"/>
      <c r="K290" s="127"/>
      <c r="L290" s="128"/>
      <c r="M290" s="120">
        <f>AG288</f>
        <v>0</v>
      </c>
      <c r="N290" s="122" t="str">
        <f>AF288</f>
        <v>:</v>
      </c>
      <c r="O290" s="138">
        <f>AE288</f>
        <v>0</v>
      </c>
      <c r="P290" s="140">
        <f>D290+G290+M290</f>
        <v>0</v>
      </c>
      <c r="Q290" s="122" t="s">
        <v>7</v>
      </c>
      <c r="R290" s="124">
        <f>F290+I290+O290</f>
        <v>0</v>
      </c>
      <c r="S290" s="134">
        <f>IF(D290&gt;F290,2,IF(AND(D290&lt;F290,E290=":"),1,0))+IF(G290&gt;I290,2,IF(AND(G290&lt;I290,H290=":"),1,0))+IF(M290&gt;O290,2,IF(AND(M290&lt;O290,N290=":"),1,0))</f>
        <v>0</v>
      </c>
      <c r="T290" s="136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4">
        <f>A288</f>
        <v>0</v>
      </c>
      <c r="AK290" s="114">
        <f>A292</f>
        <v>0</v>
      </c>
    </row>
    <row r="291" spans="1:37" ht="13.8" thickBot="1" x14ac:dyDescent="0.3">
      <c r="A291" s="189"/>
      <c r="B291" s="133"/>
      <c r="C291" s="35" t="str">
        <f>IF(A290&gt;0,IF(VLOOKUP(A290,seznam!$A$2:$C$129,2)&gt;0,VLOOKUP(A290,seznam!$A$2:$C$129,2),"------"),"------")</f>
        <v>------</v>
      </c>
      <c r="D291" s="123"/>
      <c r="E291" s="123"/>
      <c r="F291" s="125"/>
      <c r="G291" s="121"/>
      <c r="H291" s="123"/>
      <c r="I291" s="125"/>
      <c r="J291" s="129"/>
      <c r="K291" s="130"/>
      <c r="L291" s="131"/>
      <c r="M291" s="121"/>
      <c r="N291" s="123"/>
      <c r="O291" s="139"/>
      <c r="P291" s="141"/>
      <c r="Q291" s="123"/>
      <c r="R291" s="125"/>
      <c r="S291" s="135"/>
      <c r="T291" s="137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4">
        <f>A290</f>
        <v>0</v>
      </c>
      <c r="AK291" s="114">
        <f>A286</f>
        <v>0</v>
      </c>
    </row>
    <row r="292" spans="1:37" x14ac:dyDescent="0.25">
      <c r="A292" s="189"/>
      <c r="B292" s="132">
        <v>4</v>
      </c>
      <c r="C292" s="38" t="str">
        <f>IF(A292&gt;0,IF(VLOOKUP(A292,seznam!$A$2:$C$129,3)&gt;0,VLOOKUP(A292,seznam!$A$2:$C$129,3),"------"),"------")</f>
        <v>------</v>
      </c>
      <c r="D292" s="122">
        <f>O286</f>
        <v>0</v>
      </c>
      <c r="E292" s="122" t="str">
        <f>N286</f>
        <v>:</v>
      </c>
      <c r="F292" s="124">
        <f>M286</f>
        <v>0</v>
      </c>
      <c r="G292" s="120">
        <f>O288</f>
        <v>0</v>
      </c>
      <c r="H292" s="122" t="str">
        <f>N288</f>
        <v>:</v>
      </c>
      <c r="I292" s="124">
        <f>M288</f>
        <v>0</v>
      </c>
      <c r="J292" s="120">
        <f>O290</f>
        <v>0</v>
      </c>
      <c r="K292" s="122" t="str">
        <f>N290</f>
        <v>:</v>
      </c>
      <c r="L292" s="124">
        <f>M290</f>
        <v>0</v>
      </c>
      <c r="M292" s="126"/>
      <c r="N292" s="127"/>
      <c r="O292" s="148"/>
      <c r="P292" s="140">
        <f>D292+G292+J292</f>
        <v>0</v>
      </c>
      <c r="Q292" s="122" t="s">
        <v>7</v>
      </c>
      <c r="R292" s="124">
        <f>F292+I292+L292</f>
        <v>0</v>
      </c>
      <c r="S292" s="134">
        <f>IF(D292&gt;F292,2,IF(AND(D292&lt;F292,E292=":"),1,0))+IF(G292&gt;I292,2,IF(AND(G292&lt;I292,H292=":"),1,0))+IF(J292&gt;L292,2,IF(AND(J292&lt;L292,K292=":"),1,0))</f>
        <v>0</v>
      </c>
      <c r="T292" s="136"/>
    </row>
    <row r="293" spans="1:37" ht="13.8" thickBot="1" x14ac:dyDescent="0.3">
      <c r="A293" s="190"/>
      <c r="B293" s="145"/>
      <c r="C293" s="36" t="str">
        <f>IF(A292&gt;0,IF(VLOOKUP(A292,seznam!$A$2:$C$129,2)&gt;0,VLOOKUP(A292,seznam!$A$2:$C$129,2),"------"),"------")</f>
        <v>------</v>
      </c>
      <c r="D293" s="143"/>
      <c r="E293" s="143"/>
      <c r="F293" s="144"/>
      <c r="G293" s="142"/>
      <c r="H293" s="143"/>
      <c r="I293" s="144"/>
      <c r="J293" s="142"/>
      <c r="K293" s="143"/>
      <c r="L293" s="144"/>
      <c r="M293" s="149"/>
      <c r="N293" s="150"/>
      <c r="O293" s="151"/>
      <c r="P293" s="152"/>
      <c r="Q293" s="143"/>
      <c r="R293" s="144"/>
      <c r="S293" s="146"/>
      <c r="T293" s="147"/>
    </row>
    <row r="295" spans="1:37" ht="39.9" customHeight="1" x14ac:dyDescent="0.25">
      <c r="B295" s="176" t="str">
        <f>B85</f>
        <v>BTM B - U15 - 1.stupeň turnaj B</v>
      </c>
      <c r="C295" s="177"/>
      <c r="D295" s="177"/>
      <c r="E295" s="177"/>
      <c r="F295" s="177"/>
      <c r="G295" s="177"/>
      <c r="H295" s="177"/>
      <c r="I295" s="177"/>
      <c r="J295" s="177"/>
      <c r="K295" s="177"/>
      <c r="L295" s="177"/>
      <c r="M295" s="177"/>
      <c r="N295" s="177"/>
      <c r="O295" s="177"/>
      <c r="P295" s="177"/>
      <c r="Q295" s="177"/>
      <c r="R295" s="177"/>
      <c r="S295" s="177"/>
      <c r="T295" s="177"/>
      <c r="U295" s="177"/>
      <c r="V295" s="177"/>
      <c r="W295" s="177"/>
      <c r="X295" s="177"/>
      <c r="Y295" s="177"/>
      <c r="Z295" s="177"/>
      <c r="AA295" s="177"/>
      <c r="AB295" s="177"/>
      <c r="AC295" s="177"/>
      <c r="AD295" s="177"/>
      <c r="AE295" s="177"/>
      <c r="AF295" s="177"/>
      <c r="AG295" s="177"/>
    </row>
    <row r="296" spans="1:37" ht="13.8" thickBot="1" x14ac:dyDescent="0.3"/>
    <row r="297" spans="1:37" ht="13.8" thickBot="1" x14ac:dyDescent="0.3">
      <c r="A297" s="90" t="s">
        <v>2</v>
      </c>
      <c r="B297" s="162" t="s">
        <v>54</v>
      </c>
      <c r="C297" s="163"/>
      <c r="D297" s="164">
        <v>1</v>
      </c>
      <c r="E297" s="165"/>
      <c r="F297" s="166"/>
      <c r="G297" s="167">
        <v>2</v>
      </c>
      <c r="H297" s="165"/>
      <c r="I297" s="166"/>
      <c r="J297" s="167">
        <v>3</v>
      </c>
      <c r="K297" s="165"/>
      <c r="L297" s="166"/>
      <c r="M297" s="167">
        <v>4</v>
      </c>
      <c r="N297" s="165"/>
      <c r="O297" s="168"/>
      <c r="P297" s="164" t="s">
        <v>4</v>
      </c>
      <c r="Q297" s="169"/>
      <c r="R297" s="170"/>
      <c r="S297" s="5" t="s">
        <v>5</v>
      </c>
      <c r="T297" s="4" t="s">
        <v>6</v>
      </c>
    </row>
    <row r="298" spans="1:37" x14ac:dyDescent="0.25">
      <c r="A298" s="188"/>
      <c r="B298" s="171">
        <v>1</v>
      </c>
      <c r="C298" s="37" t="str">
        <f>IF(A298&gt;0,IF(VLOOKUP(A298,seznam!$A$2:$C$129,3)&gt;0,VLOOKUP(A298,seznam!$A$2:$C$129,3),"------"),"------")</f>
        <v>------</v>
      </c>
      <c r="D298" s="172"/>
      <c r="E298" s="173"/>
      <c r="F298" s="174"/>
      <c r="G298" s="155">
        <f>AE301</f>
        <v>0</v>
      </c>
      <c r="H298" s="156" t="str">
        <f>AF301</f>
        <v>:</v>
      </c>
      <c r="I298" s="175">
        <f>AG301</f>
        <v>0</v>
      </c>
      <c r="J298" s="155">
        <f>AG303</f>
        <v>0</v>
      </c>
      <c r="K298" s="156" t="str">
        <f>AF303</f>
        <v>:</v>
      </c>
      <c r="L298" s="175">
        <f>AE303</f>
        <v>0</v>
      </c>
      <c r="M298" s="155">
        <f>AE298</f>
        <v>0</v>
      </c>
      <c r="N298" s="156" t="str">
        <f>AF298</f>
        <v>:</v>
      </c>
      <c r="O298" s="157">
        <f>AG298</f>
        <v>0</v>
      </c>
      <c r="P298" s="158">
        <f>G298+J298+M298</f>
        <v>0</v>
      </c>
      <c r="Q298" s="156" t="s">
        <v>7</v>
      </c>
      <c r="R298" s="175">
        <f>I298+L298+O298</f>
        <v>0</v>
      </c>
      <c r="S298" s="153">
        <f>IF(G298&gt;I298,2,IF(AND(G298&lt;I298,H298=":"),1,0))+IF(J298&gt;L298,2,IF(AND(J298&lt;L298,K298=":"),1,0))+IF(M298&gt;O298,2,IF(AND(M298&lt;O298,N298=":"),1,0))</f>
        <v>0</v>
      </c>
      <c r="T298" s="154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4">
        <f>A298</f>
        <v>0</v>
      </c>
      <c r="AK298" s="114">
        <f>A304</f>
        <v>0</v>
      </c>
    </row>
    <row r="299" spans="1:37" x14ac:dyDescent="0.25">
      <c r="A299" s="189"/>
      <c r="B299" s="133"/>
      <c r="C299" s="89" t="str">
        <f>IF(A298&gt;0,IF(VLOOKUP(A298,seznam!$A$2:$C$129,2)&gt;0,VLOOKUP(A298,seznam!$A$2:$C$129,2),"------"),"------")</f>
        <v>------</v>
      </c>
      <c r="D299" s="130"/>
      <c r="E299" s="130"/>
      <c r="F299" s="131"/>
      <c r="G299" s="121"/>
      <c r="H299" s="123"/>
      <c r="I299" s="125"/>
      <c r="J299" s="121"/>
      <c r="K299" s="123"/>
      <c r="L299" s="125"/>
      <c r="M299" s="121"/>
      <c r="N299" s="123"/>
      <c r="O299" s="139"/>
      <c r="P299" s="141"/>
      <c r="Q299" s="123"/>
      <c r="R299" s="125"/>
      <c r="S299" s="135"/>
      <c r="T299" s="137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4">
        <f>A300</f>
        <v>0</v>
      </c>
      <c r="AK299" s="114">
        <f>A302</f>
        <v>0</v>
      </c>
    </row>
    <row r="300" spans="1:37" x14ac:dyDescent="0.25">
      <c r="A300" s="189"/>
      <c r="B300" s="132">
        <v>2</v>
      </c>
      <c r="C300" s="38" t="str">
        <f>IF(A300&gt;0,IF(VLOOKUP(A300,seznam!$A$2:$C$129,3)&gt;0,VLOOKUP(A300,seznam!$A$2:$C$129,3),"------"),"------")</f>
        <v>------</v>
      </c>
      <c r="D300" s="122">
        <f>I298</f>
        <v>0</v>
      </c>
      <c r="E300" s="122" t="str">
        <f>H298</f>
        <v>:</v>
      </c>
      <c r="F300" s="124">
        <f>G298</f>
        <v>0</v>
      </c>
      <c r="G300" s="126"/>
      <c r="H300" s="127"/>
      <c r="I300" s="128"/>
      <c r="J300" s="120">
        <f>AE299</f>
        <v>0</v>
      </c>
      <c r="K300" s="122" t="str">
        <f>AF299</f>
        <v>:</v>
      </c>
      <c r="L300" s="124">
        <f>AG299</f>
        <v>0</v>
      </c>
      <c r="M300" s="120">
        <f>AE302</f>
        <v>0</v>
      </c>
      <c r="N300" s="122" t="str">
        <f>AF302</f>
        <v>:</v>
      </c>
      <c r="O300" s="138">
        <f>AG302</f>
        <v>0</v>
      </c>
      <c r="P300" s="140">
        <f>D300+J300+M300</f>
        <v>0</v>
      </c>
      <c r="Q300" s="122" t="s">
        <v>7</v>
      </c>
      <c r="R300" s="124">
        <f>F300+L300+O300</f>
        <v>0</v>
      </c>
      <c r="S300" s="134">
        <f>IF(D300&gt;F300,2,IF(AND(D300&lt;F300,E300=":"),1,0))+IF(J300&gt;L300,2,IF(AND(J300&lt;L300,K300=":"),1,0))+IF(M300&gt;O300,2,IF(AND(M300&lt;O300,N300=":"),1,0))</f>
        <v>0</v>
      </c>
      <c r="T300" s="136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4">
        <f>A304</f>
        <v>0</v>
      </c>
      <c r="AK300" s="114">
        <f>A302</f>
        <v>0</v>
      </c>
    </row>
    <row r="301" spans="1:37" x14ac:dyDescent="0.25">
      <c r="A301" s="189"/>
      <c r="B301" s="133"/>
      <c r="C301" s="35" t="str">
        <f>IF(A300&gt;0,IF(VLOOKUP(A300,seznam!$A$2:$C$129,2)&gt;0,VLOOKUP(A300,seznam!$A$2:$C$129,2),"------"),"------")</f>
        <v>------</v>
      </c>
      <c r="D301" s="123"/>
      <c r="E301" s="123"/>
      <c r="F301" s="125"/>
      <c r="G301" s="129"/>
      <c r="H301" s="130"/>
      <c r="I301" s="131"/>
      <c r="J301" s="121"/>
      <c r="K301" s="123"/>
      <c r="L301" s="125"/>
      <c r="M301" s="121"/>
      <c r="N301" s="123"/>
      <c r="O301" s="139"/>
      <c r="P301" s="161"/>
      <c r="Q301" s="159"/>
      <c r="R301" s="160"/>
      <c r="S301" s="135"/>
      <c r="T301" s="137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4">
        <f>A298</f>
        <v>0</v>
      </c>
      <c r="AK301" s="114">
        <f>A300</f>
        <v>0</v>
      </c>
    </row>
    <row r="302" spans="1:37" x14ac:dyDescent="0.25">
      <c r="A302" s="189"/>
      <c r="B302" s="132">
        <v>3</v>
      </c>
      <c r="C302" s="38" t="str">
        <f>IF(A302&gt;0,IF(VLOOKUP(A302,seznam!$A$2:$C$129,3)&gt;0,VLOOKUP(A302,seznam!$A$2:$C$129,3),"------"),"------")</f>
        <v>------</v>
      </c>
      <c r="D302" s="122">
        <f>L298</f>
        <v>0</v>
      </c>
      <c r="E302" s="122" t="str">
        <f>K298</f>
        <v>:</v>
      </c>
      <c r="F302" s="124">
        <f>J298</f>
        <v>0</v>
      </c>
      <c r="G302" s="120">
        <f>L300</f>
        <v>0</v>
      </c>
      <c r="H302" s="122" t="str">
        <f>K300</f>
        <v>:</v>
      </c>
      <c r="I302" s="124">
        <f>J300</f>
        <v>0</v>
      </c>
      <c r="J302" s="126"/>
      <c r="K302" s="127"/>
      <c r="L302" s="128"/>
      <c r="M302" s="120">
        <f>AG300</f>
        <v>0</v>
      </c>
      <c r="N302" s="122" t="str">
        <f>AF300</f>
        <v>:</v>
      </c>
      <c r="O302" s="138">
        <f>AE300</f>
        <v>0</v>
      </c>
      <c r="P302" s="140">
        <f>D302+G302+M302</f>
        <v>0</v>
      </c>
      <c r="Q302" s="122" t="s">
        <v>7</v>
      </c>
      <c r="R302" s="124">
        <f>F302+I302+O302</f>
        <v>0</v>
      </c>
      <c r="S302" s="134">
        <f>IF(D302&gt;F302,2,IF(AND(D302&lt;F302,E302=":"),1,0))+IF(G302&gt;I302,2,IF(AND(G302&lt;I302,H302=":"),1,0))+IF(M302&gt;O302,2,IF(AND(M302&lt;O302,N302=":"),1,0))</f>
        <v>0</v>
      </c>
      <c r="T302" s="136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4">
        <f>A300</f>
        <v>0</v>
      </c>
      <c r="AK302" s="114">
        <f>A304</f>
        <v>0</v>
      </c>
    </row>
    <row r="303" spans="1:37" ht="13.8" thickBot="1" x14ac:dyDescent="0.3">
      <c r="A303" s="189"/>
      <c r="B303" s="133"/>
      <c r="C303" s="35" t="str">
        <f>IF(A302&gt;0,IF(VLOOKUP(A302,seznam!$A$2:$C$129,2)&gt;0,VLOOKUP(A302,seznam!$A$2:$C$129,2),"------"),"------")</f>
        <v>------</v>
      </c>
      <c r="D303" s="123"/>
      <c r="E303" s="123"/>
      <c r="F303" s="125"/>
      <c r="G303" s="121"/>
      <c r="H303" s="123"/>
      <c r="I303" s="125"/>
      <c r="J303" s="129"/>
      <c r="K303" s="130"/>
      <c r="L303" s="131"/>
      <c r="M303" s="121"/>
      <c r="N303" s="123"/>
      <c r="O303" s="139"/>
      <c r="P303" s="141"/>
      <c r="Q303" s="123"/>
      <c r="R303" s="125"/>
      <c r="S303" s="135"/>
      <c r="T303" s="137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4">
        <f>A302</f>
        <v>0</v>
      </c>
      <c r="AK303" s="114">
        <f>A298</f>
        <v>0</v>
      </c>
    </row>
    <row r="304" spans="1:37" x14ac:dyDescent="0.25">
      <c r="A304" s="189"/>
      <c r="B304" s="132">
        <v>4</v>
      </c>
      <c r="C304" s="38" t="str">
        <f>IF(A304&gt;0,IF(VLOOKUP(A304,seznam!$A$2:$C$129,3)&gt;0,VLOOKUP(A304,seznam!$A$2:$C$129,3),"------"),"------")</f>
        <v>------</v>
      </c>
      <c r="D304" s="122">
        <f>O298</f>
        <v>0</v>
      </c>
      <c r="E304" s="122" t="str">
        <f>N298</f>
        <v>:</v>
      </c>
      <c r="F304" s="124">
        <f>M298</f>
        <v>0</v>
      </c>
      <c r="G304" s="120">
        <f>O300</f>
        <v>0</v>
      </c>
      <c r="H304" s="122" t="str">
        <f>N300</f>
        <v>:</v>
      </c>
      <c r="I304" s="124">
        <f>M300</f>
        <v>0</v>
      </c>
      <c r="J304" s="120">
        <f>O302</f>
        <v>0</v>
      </c>
      <c r="K304" s="122" t="str">
        <f>N302</f>
        <v>:</v>
      </c>
      <c r="L304" s="124">
        <f>M302</f>
        <v>0</v>
      </c>
      <c r="M304" s="126"/>
      <c r="N304" s="127"/>
      <c r="O304" s="148"/>
      <c r="P304" s="140">
        <f>D304+G304+J304</f>
        <v>0</v>
      </c>
      <c r="Q304" s="122" t="s">
        <v>7</v>
      </c>
      <c r="R304" s="124">
        <f>F304+I304+L304</f>
        <v>0</v>
      </c>
      <c r="S304" s="134">
        <f>IF(D304&gt;F304,2,IF(AND(D304&lt;F304,E304=":"),1,0))+IF(G304&gt;I304,2,IF(AND(G304&lt;I304,H304=":"),1,0))+IF(J304&gt;L304,2,IF(AND(J304&lt;L304,K304=":"),1,0))</f>
        <v>0</v>
      </c>
      <c r="T304" s="136"/>
    </row>
    <row r="305" spans="1:37" ht="13.8" thickBot="1" x14ac:dyDescent="0.3">
      <c r="A305" s="190"/>
      <c r="B305" s="145"/>
      <c r="C305" s="36" t="str">
        <f>IF(A304&gt;0,IF(VLOOKUP(A304,seznam!$A$2:$C$129,2)&gt;0,VLOOKUP(A304,seznam!$A$2:$C$129,2),"------"),"------")</f>
        <v>------</v>
      </c>
      <c r="D305" s="143"/>
      <c r="E305" s="143"/>
      <c r="F305" s="144"/>
      <c r="G305" s="142"/>
      <c r="H305" s="143"/>
      <c r="I305" s="144"/>
      <c r="J305" s="142"/>
      <c r="K305" s="143"/>
      <c r="L305" s="144"/>
      <c r="M305" s="149"/>
      <c r="N305" s="150"/>
      <c r="O305" s="151"/>
      <c r="P305" s="152"/>
      <c r="Q305" s="143"/>
      <c r="R305" s="144"/>
      <c r="S305" s="146"/>
      <c r="T305" s="147"/>
    </row>
    <row r="306" spans="1:37" ht="13.8" thickBot="1" x14ac:dyDescent="0.3"/>
    <row r="307" spans="1:37" ht="13.8" thickBot="1" x14ac:dyDescent="0.3">
      <c r="A307" s="90" t="s">
        <v>2</v>
      </c>
      <c r="B307" s="162" t="s">
        <v>55</v>
      </c>
      <c r="C307" s="163"/>
      <c r="D307" s="164">
        <v>1</v>
      </c>
      <c r="E307" s="165"/>
      <c r="F307" s="166"/>
      <c r="G307" s="167">
        <v>2</v>
      </c>
      <c r="H307" s="165"/>
      <c r="I307" s="166"/>
      <c r="J307" s="167">
        <v>3</v>
      </c>
      <c r="K307" s="165"/>
      <c r="L307" s="166"/>
      <c r="M307" s="167">
        <v>4</v>
      </c>
      <c r="N307" s="165"/>
      <c r="O307" s="168"/>
      <c r="P307" s="164" t="s">
        <v>4</v>
      </c>
      <c r="Q307" s="169"/>
      <c r="R307" s="170"/>
      <c r="S307" s="5" t="s">
        <v>5</v>
      </c>
      <c r="T307" s="4" t="s">
        <v>6</v>
      </c>
    </row>
    <row r="308" spans="1:37" x14ac:dyDescent="0.25">
      <c r="A308" s="188"/>
      <c r="B308" s="171">
        <v>1</v>
      </c>
      <c r="C308" s="37" t="str">
        <f>IF(A308&gt;0,IF(VLOOKUP(A308,seznam!$A$2:$C$129,3)&gt;0,VLOOKUP(A308,seznam!$A$2:$C$129,3),"------"),"------")</f>
        <v>------</v>
      </c>
      <c r="D308" s="172"/>
      <c r="E308" s="173"/>
      <c r="F308" s="174"/>
      <c r="G308" s="155">
        <f>AE311</f>
        <v>0</v>
      </c>
      <c r="H308" s="156" t="str">
        <f>AF311</f>
        <v>:</v>
      </c>
      <c r="I308" s="175">
        <f>AG311</f>
        <v>0</v>
      </c>
      <c r="J308" s="155">
        <f>AG313</f>
        <v>0</v>
      </c>
      <c r="K308" s="156" t="str">
        <f>AF313</f>
        <v>:</v>
      </c>
      <c r="L308" s="175">
        <f>AE313</f>
        <v>0</v>
      </c>
      <c r="M308" s="155">
        <f>AE308</f>
        <v>0</v>
      </c>
      <c r="N308" s="156" t="str">
        <f>AF308</f>
        <v>:</v>
      </c>
      <c r="O308" s="157">
        <f>AG308</f>
        <v>0</v>
      </c>
      <c r="P308" s="158">
        <f>G308+J308+M308</f>
        <v>0</v>
      </c>
      <c r="Q308" s="156" t="s">
        <v>7</v>
      </c>
      <c r="R308" s="175">
        <f>I308+L308+O308</f>
        <v>0</v>
      </c>
      <c r="S308" s="153">
        <f>IF(G308&gt;I308,2,IF(AND(G308&lt;I308,H308=":"),1,0))+IF(J308&gt;L308,2,IF(AND(J308&lt;L308,K308=":"),1,0))+IF(M308&gt;O308,2,IF(AND(M308&lt;O308,N308=":"),1,0))</f>
        <v>0</v>
      </c>
      <c r="T308" s="154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4">
        <f>A308</f>
        <v>0</v>
      </c>
      <c r="AK308" s="114">
        <f>A314</f>
        <v>0</v>
      </c>
    </row>
    <row r="309" spans="1:37" x14ac:dyDescent="0.25">
      <c r="A309" s="189"/>
      <c r="B309" s="133"/>
      <c r="C309" s="89" t="str">
        <f>IF(A308&gt;0,IF(VLOOKUP(A308,seznam!$A$2:$C$129,2)&gt;0,VLOOKUP(A308,seznam!$A$2:$C$129,2),"------"),"------")</f>
        <v>------</v>
      </c>
      <c r="D309" s="130"/>
      <c r="E309" s="130"/>
      <c r="F309" s="131"/>
      <c r="G309" s="121"/>
      <c r="H309" s="123"/>
      <c r="I309" s="125"/>
      <c r="J309" s="121"/>
      <c r="K309" s="123"/>
      <c r="L309" s="125"/>
      <c r="M309" s="121"/>
      <c r="N309" s="123"/>
      <c r="O309" s="139"/>
      <c r="P309" s="141"/>
      <c r="Q309" s="123"/>
      <c r="R309" s="125"/>
      <c r="S309" s="135"/>
      <c r="T309" s="137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4">
        <f>A310</f>
        <v>0</v>
      </c>
      <c r="AK309" s="114">
        <f>A312</f>
        <v>0</v>
      </c>
    </row>
    <row r="310" spans="1:37" x14ac:dyDescent="0.25">
      <c r="A310" s="189"/>
      <c r="B310" s="132">
        <v>2</v>
      </c>
      <c r="C310" s="38" t="str">
        <f>IF(A310&gt;0,IF(VLOOKUP(A310,seznam!$A$2:$C$129,3)&gt;0,VLOOKUP(A310,seznam!$A$2:$C$129,3),"------"),"------")</f>
        <v>------</v>
      </c>
      <c r="D310" s="122">
        <f>I308</f>
        <v>0</v>
      </c>
      <c r="E310" s="122" t="str">
        <f>H308</f>
        <v>:</v>
      </c>
      <c r="F310" s="124">
        <f>G308</f>
        <v>0</v>
      </c>
      <c r="G310" s="126"/>
      <c r="H310" s="127"/>
      <c r="I310" s="128"/>
      <c r="J310" s="120">
        <f>AE309</f>
        <v>0</v>
      </c>
      <c r="K310" s="122" t="str">
        <f>AF309</f>
        <v>:</v>
      </c>
      <c r="L310" s="124">
        <f>AG309</f>
        <v>0</v>
      </c>
      <c r="M310" s="120">
        <f>AE312</f>
        <v>0</v>
      </c>
      <c r="N310" s="122" t="str">
        <f>AF312</f>
        <v>:</v>
      </c>
      <c r="O310" s="138">
        <f>AG312</f>
        <v>0</v>
      </c>
      <c r="P310" s="140">
        <f>D310+J310+M310</f>
        <v>0</v>
      </c>
      <c r="Q310" s="122" t="s">
        <v>7</v>
      </c>
      <c r="R310" s="124">
        <f>F310+L310+O310</f>
        <v>0</v>
      </c>
      <c r="S310" s="134">
        <f>IF(D310&gt;F310,2,IF(AND(D310&lt;F310,E310=":"),1,0))+IF(J310&gt;L310,2,IF(AND(J310&lt;L310,K310=":"),1,0))+IF(M310&gt;O310,2,IF(AND(M310&lt;O310,N310=":"),1,0))</f>
        <v>0</v>
      </c>
      <c r="T310" s="136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4">
        <f>A314</f>
        <v>0</v>
      </c>
      <c r="AK310" s="114">
        <f>A312</f>
        <v>0</v>
      </c>
    </row>
    <row r="311" spans="1:37" x14ac:dyDescent="0.25">
      <c r="A311" s="189"/>
      <c r="B311" s="133"/>
      <c r="C311" s="35" t="str">
        <f>IF(A310&gt;0,IF(VLOOKUP(A310,seznam!$A$2:$C$129,2)&gt;0,VLOOKUP(A310,seznam!$A$2:$C$129,2),"------"),"------")</f>
        <v>------</v>
      </c>
      <c r="D311" s="123"/>
      <c r="E311" s="123"/>
      <c r="F311" s="125"/>
      <c r="G311" s="129"/>
      <c r="H311" s="130"/>
      <c r="I311" s="131"/>
      <c r="J311" s="121"/>
      <c r="K311" s="123"/>
      <c r="L311" s="125"/>
      <c r="M311" s="121"/>
      <c r="N311" s="123"/>
      <c r="O311" s="139"/>
      <c r="P311" s="161"/>
      <c r="Q311" s="159"/>
      <c r="R311" s="160"/>
      <c r="S311" s="135"/>
      <c r="T311" s="137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4">
        <f>A308</f>
        <v>0</v>
      </c>
      <c r="AK311" s="114">
        <f>A310</f>
        <v>0</v>
      </c>
    </row>
    <row r="312" spans="1:37" x14ac:dyDescent="0.25">
      <c r="A312" s="189"/>
      <c r="B312" s="132">
        <v>3</v>
      </c>
      <c r="C312" s="38" t="str">
        <f>IF(A312&gt;0,IF(VLOOKUP(A312,seznam!$A$2:$C$129,3)&gt;0,VLOOKUP(A312,seznam!$A$2:$C$129,3),"------"),"------")</f>
        <v>------</v>
      </c>
      <c r="D312" s="122">
        <f>L308</f>
        <v>0</v>
      </c>
      <c r="E312" s="122" t="str">
        <f>K308</f>
        <v>:</v>
      </c>
      <c r="F312" s="124">
        <f>J308</f>
        <v>0</v>
      </c>
      <c r="G312" s="120">
        <f>L310</f>
        <v>0</v>
      </c>
      <c r="H312" s="122" t="str">
        <f>K310</f>
        <v>:</v>
      </c>
      <c r="I312" s="124">
        <f>J310</f>
        <v>0</v>
      </c>
      <c r="J312" s="126"/>
      <c r="K312" s="127"/>
      <c r="L312" s="128"/>
      <c r="M312" s="120">
        <f>AG310</f>
        <v>0</v>
      </c>
      <c r="N312" s="122" t="str">
        <f>AF310</f>
        <v>:</v>
      </c>
      <c r="O312" s="138">
        <f>AE310</f>
        <v>0</v>
      </c>
      <c r="P312" s="140">
        <f>D312+G312+M312</f>
        <v>0</v>
      </c>
      <c r="Q312" s="122" t="s">
        <v>7</v>
      </c>
      <c r="R312" s="124">
        <f>F312+I312+O312</f>
        <v>0</v>
      </c>
      <c r="S312" s="134">
        <f>IF(D312&gt;F312,2,IF(AND(D312&lt;F312,E312=":"),1,0))+IF(G312&gt;I312,2,IF(AND(G312&lt;I312,H312=":"),1,0))+IF(M312&gt;O312,2,IF(AND(M312&lt;O312,N312=":"),1,0))</f>
        <v>0</v>
      </c>
      <c r="T312" s="136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4">
        <f>A310</f>
        <v>0</v>
      </c>
      <c r="AK312" s="114">
        <f>A314</f>
        <v>0</v>
      </c>
    </row>
    <row r="313" spans="1:37" ht="13.8" thickBot="1" x14ac:dyDescent="0.3">
      <c r="A313" s="189"/>
      <c r="B313" s="133"/>
      <c r="C313" s="35" t="str">
        <f>IF(A312&gt;0,IF(VLOOKUP(A312,seznam!$A$2:$C$129,2)&gt;0,VLOOKUP(A312,seznam!$A$2:$C$129,2),"------"),"------")</f>
        <v>------</v>
      </c>
      <c r="D313" s="123"/>
      <c r="E313" s="123"/>
      <c r="F313" s="125"/>
      <c r="G313" s="121"/>
      <c r="H313" s="123"/>
      <c r="I313" s="125"/>
      <c r="J313" s="129"/>
      <c r="K313" s="130"/>
      <c r="L313" s="131"/>
      <c r="M313" s="121"/>
      <c r="N313" s="123"/>
      <c r="O313" s="139"/>
      <c r="P313" s="141"/>
      <c r="Q313" s="123"/>
      <c r="R313" s="125"/>
      <c r="S313" s="135"/>
      <c r="T313" s="137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4">
        <f>A312</f>
        <v>0</v>
      </c>
      <c r="AK313" s="114">
        <f>A308</f>
        <v>0</v>
      </c>
    </row>
    <row r="314" spans="1:37" x14ac:dyDescent="0.25">
      <c r="A314" s="189"/>
      <c r="B314" s="132">
        <v>4</v>
      </c>
      <c r="C314" s="38" t="str">
        <f>IF(A314&gt;0,IF(VLOOKUP(A314,seznam!$A$2:$C$129,3)&gt;0,VLOOKUP(A314,seznam!$A$2:$C$129,3),"------"),"------")</f>
        <v>------</v>
      </c>
      <c r="D314" s="122">
        <f>O308</f>
        <v>0</v>
      </c>
      <c r="E314" s="122" t="str">
        <f>N308</f>
        <v>:</v>
      </c>
      <c r="F314" s="124">
        <f>M308</f>
        <v>0</v>
      </c>
      <c r="G314" s="120">
        <f>O310</f>
        <v>0</v>
      </c>
      <c r="H314" s="122" t="str">
        <f>N310</f>
        <v>:</v>
      </c>
      <c r="I314" s="124">
        <f>M310</f>
        <v>0</v>
      </c>
      <c r="J314" s="120">
        <f>O312</f>
        <v>0</v>
      </c>
      <c r="K314" s="122" t="str">
        <f>N312</f>
        <v>:</v>
      </c>
      <c r="L314" s="124">
        <f>M312</f>
        <v>0</v>
      </c>
      <c r="M314" s="126"/>
      <c r="N314" s="127"/>
      <c r="O314" s="148"/>
      <c r="P314" s="140">
        <f>D314+G314+J314</f>
        <v>0</v>
      </c>
      <c r="Q314" s="122" t="s">
        <v>7</v>
      </c>
      <c r="R314" s="124">
        <f>F314+I314+L314</f>
        <v>0</v>
      </c>
      <c r="S314" s="134">
        <f>IF(D314&gt;F314,2,IF(AND(D314&lt;F314,E314=":"),1,0))+IF(G314&gt;I314,2,IF(AND(G314&lt;I314,H314=":"),1,0))+IF(J314&gt;L314,2,IF(AND(J314&lt;L314,K314=":"),1,0))</f>
        <v>0</v>
      </c>
      <c r="T314" s="136"/>
    </row>
    <row r="315" spans="1:37" ht="13.8" thickBot="1" x14ac:dyDescent="0.3">
      <c r="A315" s="190"/>
      <c r="B315" s="145"/>
      <c r="C315" s="36" t="str">
        <f>IF(A314&gt;0,IF(VLOOKUP(A314,seznam!$A$2:$C$129,2)&gt;0,VLOOKUP(A314,seznam!$A$2:$C$129,2),"------"),"------")</f>
        <v>------</v>
      </c>
      <c r="D315" s="143"/>
      <c r="E315" s="143"/>
      <c r="F315" s="144"/>
      <c r="G315" s="142"/>
      <c r="H315" s="143"/>
      <c r="I315" s="144"/>
      <c r="J315" s="142"/>
      <c r="K315" s="143"/>
      <c r="L315" s="144"/>
      <c r="M315" s="149"/>
      <c r="N315" s="150"/>
      <c r="O315" s="151"/>
      <c r="P315" s="152"/>
      <c r="Q315" s="143"/>
      <c r="R315" s="144"/>
      <c r="S315" s="146"/>
      <c r="T315" s="147"/>
    </row>
    <row r="316" spans="1:37" ht="13.8" thickBot="1" x14ac:dyDescent="0.3"/>
    <row r="317" spans="1:37" ht="13.8" thickBot="1" x14ac:dyDescent="0.3">
      <c r="A317" s="90" t="s">
        <v>2</v>
      </c>
      <c r="B317" s="162" t="s">
        <v>56</v>
      </c>
      <c r="C317" s="163"/>
      <c r="D317" s="164">
        <v>1</v>
      </c>
      <c r="E317" s="165"/>
      <c r="F317" s="166"/>
      <c r="G317" s="167">
        <v>2</v>
      </c>
      <c r="H317" s="165"/>
      <c r="I317" s="166"/>
      <c r="J317" s="167">
        <v>3</v>
      </c>
      <c r="K317" s="165"/>
      <c r="L317" s="166"/>
      <c r="M317" s="167">
        <v>4</v>
      </c>
      <c r="N317" s="165"/>
      <c r="O317" s="168"/>
      <c r="P317" s="164" t="s">
        <v>4</v>
      </c>
      <c r="Q317" s="169"/>
      <c r="R317" s="170"/>
      <c r="S317" s="5" t="s">
        <v>5</v>
      </c>
      <c r="T317" s="4" t="s">
        <v>6</v>
      </c>
    </row>
    <row r="318" spans="1:37" x14ac:dyDescent="0.25">
      <c r="A318" s="188"/>
      <c r="B318" s="171">
        <v>1</v>
      </c>
      <c r="C318" s="37" t="str">
        <f>IF(A318&gt;0,IF(VLOOKUP(A318,seznam!$A$2:$C$129,3)&gt;0,VLOOKUP(A318,seznam!$A$2:$C$129,3),"------"),"------")</f>
        <v>------</v>
      </c>
      <c r="D318" s="172"/>
      <c r="E318" s="173"/>
      <c r="F318" s="174"/>
      <c r="G318" s="155">
        <f>AE321</f>
        <v>0</v>
      </c>
      <c r="H318" s="156" t="str">
        <f>AF321</f>
        <v>:</v>
      </c>
      <c r="I318" s="175">
        <f>AG321</f>
        <v>0</v>
      </c>
      <c r="J318" s="155">
        <f>AG323</f>
        <v>0</v>
      </c>
      <c r="K318" s="156" t="str">
        <f>AF323</f>
        <v>:</v>
      </c>
      <c r="L318" s="175">
        <f>AE323</f>
        <v>0</v>
      </c>
      <c r="M318" s="155">
        <f>AE318</f>
        <v>0</v>
      </c>
      <c r="N318" s="156" t="str">
        <f>AF318</f>
        <v>:</v>
      </c>
      <c r="O318" s="157">
        <f>AG318</f>
        <v>0</v>
      </c>
      <c r="P318" s="158">
        <f>G318+J318+M318</f>
        <v>0</v>
      </c>
      <c r="Q318" s="156" t="s">
        <v>7</v>
      </c>
      <c r="R318" s="175">
        <f>I318+L318+O318</f>
        <v>0</v>
      </c>
      <c r="S318" s="153">
        <f>IF(G318&gt;I318,2,IF(AND(G318&lt;I318,H318=":"),1,0))+IF(J318&gt;L318,2,IF(AND(J318&lt;L318,K318=":"),1,0))+IF(M318&gt;O318,2,IF(AND(M318&lt;O318,N318=":"),1,0))</f>
        <v>0</v>
      </c>
      <c r="T318" s="154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4">
        <f>A318</f>
        <v>0</v>
      </c>
      <c r="AK318" s="114">
        <f>A324</f>
        <v>0</v>
      </c>
    </row>
    <row r="319" spans="1:37" x14ac:dyDescent="0.25">
      <c r="A319" s="189"/>
      <c r="B319" s="133"/>
      <c r="C319" s="89" t="str">
        <f>IF(A318&gt;0,IF(VLOOKUP(A318,seznam!$A$2:$C$129,2)&gt;0,VLOOKUP(A318,seznam!$A$2:$C$129,2),"------"),"------")</f>
        <v>------</v>
      </c>
      <c r="D319" s="130"/>
      <c r="E319" s="130"/>
      <c r="F319" s="131"/>
      <c r="G319" s="121"/>
      <c r="H319" s="123"/>
      <c r="I319" s="125"/>
      <c r="J319" s="121"/>
      <c r="K319" s="123"/>
      <c r="L319" s="125"/>
      <c r="M319" s="121"/>
      <c r="N319" s="123"/>
      <c r="O319" s="139"/>
      <c r="P319" s="141"/>
      <c r="Q319" s="123"/>
      <c r="R319" s="125"/>
      <c r="S319" s="135"/>
      <c r="T319" s="137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4">
        <f>A320</f>
        <v>0</v>
      </c>
      <c r="AK319" s="114">
        <f>A322</f>
        <v>0</v>
      </c>
    </row>
    <row r="320" spans="1:37" x14ac:dyDescent="0.25">
      <c r="A320" s="189"/>
      <c r="B320" s="132">
        <v>2</v>
      </c>
      <c r="C320" s="38" t="str">
        <f>IF(A320&gt;0,IF(VLOOKUP(A320,seznam!$A$2:$C$129,3)&gt;0,VLOOKUP(A320,seznam!$A$2:$C$129,3),"------"),"------")</f>
        <v>------</v>
      </c>
      <c r="D320" s="122">
        <f>I318</f>
        <v>0</v>
      </c>
      <c r="E320" s="122" t="str">
        <f>H318</f>
        <v>:</v>
      </c>
      <c r="F320" s="124">
        <f>G318</f>
        <v>0</v>
      </c>
      <c r="G320" s="126"/>
      <c r="H320" s="127"/>
      <c r="I320" s="128"/>
      <c r="J320" s="120">
        <f>AE319</f>
        <v>0</v>
      </c>
      <c r="K320" s="122" t="str">
        <f>AF319</f>
        <v>:</v>
      </c>
      <c r="L320" s="124">
        <f>AG319</f>
        <v>0</v>
      </c>
      <c r="M320" s="120">
        <f>AE322</f>
        <v>0</v>
      </c>
      <c r="N320" s="122" t="str">
        <f>AF322</f>
        <v>:</v>
      </c>
      <c r="O320" s="138">
        <f>AG322</f>
        <v>0</v>
      </c>
      <c r="P320" s="140">
        <f>D320+J320+M320</f>
        <v>0</v>
      </c>
      <c r="Q320" s="122" t="s">
        <v>7</v>
      </c>
      <c r="R320" s="124">
        <f>F320+L320+O320</f>
        <v>0</v>
      </c>
      <c r="S320" s="134">
        <f>IF(D320&gt;F320,2,IF(AND(D320&lt;F320,E320=":"),1,0))+IF(J320&gt;L320,2,IF(AND(J320&lt;L320,K320=":"),1,0))+IF(M320&gt;O320,2,IF(AND(M320&lt;O320,N320=":"),1,0))</f>
        <v>0</v>
      </c>
      <c r="T320" s="136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4">
        <f>A324</f>
        <v>0</v>
      </c>
      <c r="AK320" s="114">
        <f>A322</f>
        <v>0</v>
      </c>
    </row>
    <row r="321" spans="1:37" x14ac:dyDescent="0.25">
      <c r="A321" s="189"/>
      <c r="B321" s="133"/>
      <c r="C321" s="35" t="str">
        <f>IF(A320&gt;0,IF(VLOOKUP(A320,seznam!$A$2:$C$129,2)&gt;0,VLOOKUP(A320,seznam!$A$2:$C$129,2),"------"),"------")</f>
        <v>------</v>
      </c>
      <c r="D321" s="123"/>
      <c r="E321" s="123"/>
      <c r="F321" s="125"/>
      <c r="G321" s="129"/>
      <c r="H321" s="130"/>
      <c r="I321" s="131"/>
      <c r="J321" s="121"/>
      <c r="K321" s="123"/>
      <c r="L321" s="125"/>
      <c r="M321" s="121"/>
      <c r="N321" s="123"/>
      <c r="O321" s="139"/>
      <c r="P321" s="161"/>
      <c r="Q321" s="159"/>
      <c r="R321" s="160"/>
      <c r="S321" s="135"/>
      <c r="T321" s="137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4">
        <f>A318</f>
        <v>0</v>
      </c>
      <c r="AK321" s="114">
        <f>A320</f>
        <v>0</v>
      </c>
    </row>
    <row r="322" spans="1:37" x14ac:dyDescent="0.25">
      <c r="A322" s="189"/>
      <c r="B322" s="132">
        <v>3</v>
      </c>
      <c r="C322" s="38" t="str">
        <f>IF(A322&gt;0,IF(VLOOKUP(A322,seznam!$A$2:$C$129,3)&gt;0,VLOOKUP(A322,seznam!$A$2:$C$129,3),"------"),"------")</f>
        <v>------</v>
      </c>
      <c r="D322" s="122">
        <f>L318</f>
        <v>0</v>
      </c>
      <c r="E322" s="122" t="str">
        <f>K318</f>
        <v>:</v>
      </c>
      <c r="F322" s="124">
        <f>J318</f>
        <v>0</v>
      </c>
      <c r="G322" s="120">
        <f>L320</f>
        <v>0</v>
      </c>
      <c r="H322" s="122" t="str">
        <f>K320</f>
        <v>:</v>
      </c>
      <c r="I322" s="124">
        <f>J320</f>
        <v>0</v>
      </c>
      <c r="J322" s="126"/>
      <c r="K322" s="127"/>
      <c r="L322" s="128"/>
      <c r="M322" s="120">
        <f>AG320</f>
        <v>0</v>
      </c>
      <c r="N322" s="122" t="str">
        <f>AF320</f>
        <v>:</v>
      </c>
      <c r="O322" s="138">
        <f>AE320</f>
        <v>0</v>
      </c>
      <c r="P322" s="140">
        <f>D322+G322+M322</f>
        <v>0</v>
      </c>
      <c r="Q322" s="122" t="s">
        <v>7</v>
      </c>
      <c r="R322" s="124">
        <f>F322+I322+O322</f>
        <v>0</v>
      </c>
      <c r="S322" s="134">
        <f>IF(D322&gt;F322,2,IF(AND(D322&lt;F322,E322=":"),1,0))+IF(G322&gt;I322,2,IF(AND(G322&lt;I322,H322=":"),1,0))+IF(M322&gt;O322,2,IF(AND(M322&lt;O322,N322=":"),1,0))</f>
        <v>0</v>
      </c>
      <c r="T322" s="136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4">
        <f>A320</f>
        <v>0</v>
      </c>
      <c r="AK322" s="114">
        <f>A324</f>
        <v>0</v>
      </c>
    </row>
    <row r="323" spans="1:37" ht="13.8" thickBot="1" x14ac:dyDescent="0.3">
      <c r="A323" s="189"/>
      <c r="B323" s="133"/>
      <c r="C323" s="35" t="str">
        <f>IF(A322&gt;0,IF(VLOOKUP(A322,seznam!$A$2:$C$129,2)&gt;0,VLOOKUP(A322,seznam!$A$2:$C$129,2),"------"),"------")</f>
        <v>------</v>
      </c>
      <c r="D323" s="123"/>
      <c r="E323" s="123"/>
      <c r="F323" s="125"/>
      <c r="G323" s="121"/>
      <c r="H323" s="123"/>
      <c r="I323" s="125"/>
      <c r="J323" s="129"/>
      <c r="K323" s="130"/>
      <c r="L323" s="131"/>
      <c r="M323" s="121"/>
      <c r="N323" s="123"/>
      <c r="O323" s="139"/>
      <c r="P323" s="141"/>
      <c r="Q323" s="123"/>
      <c r="R323" s="125"/>
      <c r="S323" s="135"/>
      <c r="T323" s="137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4">
        <f>A322</f>
        <v>0</v>
      </c>
      <c r="AK323" s="114">
        <f>A318</f>
        <v>0</v>
      </c>
    </row>
    <row r="324" spans="1:37" x14ac:dyDescent="0.25">
      <c r="A324" s="189"/>
      <c r="B324" s="132">
        <v>4</v>
      </c>
      <c r="C324" s="38" t="str">
        <f>IF(A324&gt;0,IF(VLOOKUP(A324,seznam!$A$2:$C$129,3)&gt;0,VLOOKUP(A324,seznam!$A$2:$C$129,3),"------"),"------")</f>
        <v>------</v>
      </c>
      <c r="D324" s="122">
        <f>O318</f>
        <v>0</v>
      </c>
      <c r="E324" s="122" t="str">
        <f>N318</f>
        <v>:</v>
      </c>
      <c r="F324" s="124">
        <f>M318</f>
        <v>0</v>
      </c>
      <c r="G324" s="120">
        <f>O320</f>
        <v>0</v>
      </c>
      <c r="H324" s="122" t="str">
        <f>N320</f>
        <v>:</v>
      </c>
      <c r="I324" s="124">
        <f>M320</f>
        <v>0</v>
      </c>
      <c r="J324" s="120">
        <f>O322</f>
        <v>0</v>
      </c>
      <c r="K324" s="122" t="str">
        <f>N322</f>
        <v>:</v>
      </c>
      <c r="L324" s="124">
        <f>M322</f>
        <v>0</v>
      </c>
      <c r="M324" s="126"/>
      <c r="N324" s="127"/>
      <c r="O324" s="148"/>
      <c r="P324" s="140">
        <f>D324+G324+J324</f>
        <v>0</v>
      </c>
      <c r="Q324" s="122" t="s">
        <v>7</v>
      </c>
      <c r="R324" s="124">
        <f>F324+I324+L324</f>
        <v>0</v>
      </c>
      <c r="S324" s="134">
        <f>IF(D324&gt;F324,2,IF(AND(D324&lt;F324,E324=":"),1,0))+IF(G324&gt;I324,2,IF(AND(G324&lt;I324,H324=":"),1,0))+IF(J324&gt;L324,2,IF(AND(J324&lt;L324,K324=":"),1,0))</f>
        <v>0</v>
      </c>
      <c r="T324" s="136"/>
    </row>
    <row r="325" spans="1:37" ht="13.8" thickBot="1" x14ac:dyDescent="0.3">
      <c r="A325" s="190"/>
      <c r="B325" s="145"/>
      <c r="C325" s="36" t="str">
        <f>IF(A324&gt;0,IF(VLOOKUP(A324,seznam!$A$2:$C$129,2)&gt;0,VLOOKUP(A324,seznam!$A$2:$C$129,2),"------"),"------")</f>
        <v>------</v>
      </c>
      <c r="D325" s="143"/>
      <c r="E325" s="143"/>
      <c r="F325" s="144"/>
      <c r="G325" s="142"/>
      <c r="H325" s="143"/>
      <c r="I325" s="144"/>
      <c r="J325" s="142"/>
      <c r="K325" s="143"/>
      <c r="L325" s="144"/>
      <c r="M325" s="149"/>
      <c r="N325" s="150"/>
      <c r="O325" s="151"/>
      <c r="P325" s="152"/>
      <c r="Q325" s="143"/>
      <c r="R325" s="144"/>
      <c r="S325" s="146"/>
      <c r="T325" s="147"/>
    </row>
    <row r="326" spans="1:37" ht="13.8" thickBot="1" x14ac:dyDescent="0.3"/>
    <row r="327" spans="1:37" ht="13.8" thickBot="1" x14ac:dyDescent="0.3">
      <c r="A327" s="90" t="s">
        <v>2</v>
      </c>
      <c r="B327" s="162" t="s">
        <v>57</v>
      </c>
      <c r="C327" s="163"/>
      <c r="D327" s="164">
        <v>1</v>
      </c>
      <c r="E327" s="165"/>
      <c r="F327" s="166"/>
      <c r="G327" s="167">
        <v>2</v>
      </c>
      <c r="H327" s="165"/>
      <c r="I327" s="166"/>
      <c r="J327" s="167">
        <v>3</v>
      </c>
      <c r="K327" s="165"/>
      <c r="L327" s="166"/>
      <c r="M327" s="167">
        <v>4</v>
      </c>
      <c r="N327" s="165"/>
      <c r="O327" s="168"/>
      <c r="P327" s="164" t="s">
        <v>4</v>
      </c>
      <c r="Q327" s="169"/>
      <c r="R327" s="170"/>
      <c r="S327" s="5" t="s">
        <v>5</v>
      </c>
      <c r="T327" s="4" t="s">
        <v>6</v>
      </c>
    </row>
    <row r="328" spans="1:37" x14ac:dyDescent="0.25">
      <c r="A328" s="188"/>
      <c r="B328" s="171">
        <v>1</v>
      </c>
      <c r="C328" s="37" t="str">
        <f>IF(A328&gt;0,IF(VLOOKUP(A328,seznam!$A$2:$C$129,3)&gt;0,VLOOKUP(A328,seznam!$A$2:$C$129,3),"------"),"------")</f>
        <v>------</v>
      </c>
      <c r="D328" s="172"/>
      <c r="E328" s="173"/>
      <c r="F328" s="174"/>
      <c r="G328" s="155">
        <f>AE331</f>
        <v>0</v>
      </c>
      <c r="H328" s="156" t="str">
        <f>AF331</f>
        <v>:</v>
      </c>
      <c r="I328" s="175">
        <f>AG331</f>
        <v>0</v>
      </c>
      <c r="J328" s="155">
        <f>AG333</f>
        <v>0</v>
      </c>
      <c r="K328" s="156" t="str">
        <f>AF333</f>
        <v>:</v>
      </c>
      <c r="L328" s="175">
        <f>AE333</f>
        <v>0</v>
      </c>
      <c r="M328" s="155">
        <f>AE328</f>
        <v>0</v>
      </c>
      <c r="N328" s="156" t="str">
        <f>AF328</f>
        <v>:</v>
      </c>
      <c r="O328" s="157">
        <f>AG328</f>
        <v>0</v>
      </c>
      <c r="P328" s="158">
        <f>G328+J328+M328</f>
        <v>0</v>
      </c>
      <c r="Q328" s="156" t="s">
        <v>7</v>
      </c>
      <c r="R328" s="175">
        <f>I328+L328+O328</f>
        <v>0</v>
      </c>
      <c r="S328" s="153">
        <f>IF(G328&gt;I328,2,IF(AND(G328&lt;I328,H328=":"),1,0))+IF(J328&gt;L328,2,IF(AND(J328&lt;L328,K328=":"),1,0))+IF(M328&gt;O328,2,IF(AND(M328&lt;O328,N328=":"),1,0))</f>
        <v>0</v>
      </c>
      <c r="T328" s="154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4">
        <f>A328</f>
        <v>0</v>
      </c>
      <c r="AK328" s="114">
        <f>A334</f>
        <v>0</v>
      </c>
    </row>
    <row r="329" spans="1:37" x14ac:dyDescent="0.25">
      <c r="A329" s="189"/>
      <c r="B329" s="133"/>
      <c r="C329" s="89" t="str">
        <f>IF(A328&gt;0,IF(VLOOKUP(A328,seznam!$A$2:$C$129,2)&gt;0,VLOOKUP(A328,seznam!$A$2:$C$129,2),"------"),"------")</f>
        <v>------</v>
      </c>
      <c r="D329" s="130"/>
      <c r="E329" s="130"/>
      <c r="F329" s="131"/>
      <c r="G329" s="121"/>
      <c r="H329" s="123"/>
      <c r="I329" s="125"/>
      <c r="J329" s="121"/>
      <c r="K329" s="123"/>
      <c r="L329" s="125"/>
      <c r="M329" s="121"/>
      <c r="N329" s="123"/>
      <c r="O329" s="139"/>
      <c r="P329" s="141"/>
      <c r="Q329" s="123"/>
      <c r="R329" s="125"/>
      <c r="S329" s="135"/>
      <c r="T329" s="137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4">
        <f>A330</f>
        <v>0</v>
      </c>
      <c r="AK329" s="114">
        <f>A332</f>
        <v>0</v>
      </c>
    </row>
    <row r="330" spans="1:37" x14ac:dyDescent="0.25">
      <c r="A330" s="189"/>
      <c r="B330" s="132">
        <v>2</v>
      </c>
      <c r="C330" s="38" t="str">
        <f>IF(A330&gt;0,IF(VLOOKUP(A330,seznam!$A$2:$C$129,3)&gt;0,VLOOKUP(A330,seznam!$A$2:$C$129,3),"------"),"------")</f>
        <v>------</v>
      </c>
      <c r="D330" s="122">
        <f>I328</f>
        <v>0</v>
      </c>
      <c r="E330" s="122" t="str">
        <f>H328</f>
        <v>:</v>
      </c>
      <c r="F330" s="124">
        <f>G328</f>
        <v>0</v>
      </c>
      <c r="G330" s="126"/>
      <c r="H330" s="127"/>
      <c r="I330" s="128"/>
      <c r="J330" s="120">
        <f>AE329</f>
        <v>0</v>
      </c>
      <c r="K330" s="122" t="str">
        <f>AF329</f>
        <v>:</v>
      </c>
      <c r="L330" s="124">
        <f>AG329</f>
        <v>0</v>
      </c>
      <c r="M330" s="120">
        <f>AE332</f>
        <v>0</v>
      </c>
      <c r="N330" s="122" t="str">
        <f>AF332</f>
        <v>:</v>
      </c>
      <c r="O330" s="138">
        <f>AG332</f>
        <v>0</v>
      </c>
      <c r="P330" s="140">
        <f>D330+J330+M330</f>
        <v>0</v>
      </c>
      <c r="Q330" s="122" t="s">
        <v>7</v>
      </c>
      <c r="R330" s="124">
        <f>F330+L330+O330</f>
        <v>0</v>
      </c>
      <c r="S330" s="134">
        <f>IF(D330&gt;F330,2,IF(AND(D330&lt;F330,E330=":"),1,0))+IF(J330&gt;L330,2,IF(AND(J330&lt;L330,K330=":"),1,0))+IF(M330&gt;O330,2,IF(AND(M330&lt;O330,N330=":"),1,0))</f>
        <v>0</v>
      </c>
      <c r="T330" s="136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4">
        <f>A334</f>
        <v>0</v>
      </c>
      <c r="AK330" s="114">
        <f>A332</f>
        <v>0</v>
      </c>
    </row>
    <row r="331" spans="1:37" x14ac:dyDescent="0.25">
      <c r="A331" s="189"/>
      <c r="B331" s="133"/>
      <c r="C331" s="35" t="str">
        <f>IF(A330&gt;0,IF(VLOOKUP(A330,seznam!$A$2:$C$129,2)&gt;0,VLOOKUP(A330,seznam!$A$2:$C$129,2),"------"),"------")</f>
        <v>------</v>
      </c>
      <c r="D331" s="123"/>
      <c r="E331" s="123"/>
      <c r="F331" s="125"/>
      <c r="G331" s="129"/>
      <c r="H331" s="130"/>
      <c r="I331" s="131"/>
      <c r="J331" s="121"/>
      <c r="K331" s="123"/>
      <c r="L331" s="125"/>
      <c r="M331" s="121"/>
      <c r="N331" s="123"/>
      <c r="O331" s="139"/>
      <c r="P331" s="161"/>
      <c r="Q331" s="159"/>
      <c r="R331" s="160"/>
      <c r="S331" s="135"/>
      <c r="T331" s="137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4">
        <f>A328</f>
        <v>0</v>
      </c>
      <c r="AK331" s="114">
        <f>A330</f>
        <v>0</v>
      </c>
    </row>
    <row r="332" spans="1:37" x14ac:dyDescent="0.25">
      <c r="A332" s="189"/>
      <c r="B332" s="132">
        <v>3</v>
      </c>
      <c r="C332" s="38" t="str">
        <f>IF(A332&gt;0,IF(VLOOKUP(A332,seznam!$A$2:$C$129,3)&gt;0,VLOOKUP(A332,seznam!$A$2:$C$129,3),"------"),"------")</f>
        <v>------</v>
      </c>
      <c r="D332" s="122">
        <f>L328</f>
        <v>0</v>
      </c>
      <c r="E332" s="122" t="str">
        <f>K328</f>
        <v>:</v>
      </c>
      <c r="F332" s="124">
        <f>J328</f>
        <v>0</v>
      </c>
      <c r="G332" s="120">
        <f>L330</f>
        <v>0</v>
      </c>
      <c r="H332" s="122" t="str">
        <f>K330</f>
        <v>:</v>
      </c>
      <c r="I332" s="124">
        <f>J330</f>
        <v>0</v>
      </c>
      <c r="J332" s="126"/>
      <c r="K332" s="127"/>
      <c r="L332" s="128"/>
      <c r="M332" s="120">
        <f>AG330</f>
        <v>0</v>
      </c>
      <c r="N332" s="122" t="str">
        <f>AF330</f>
        <v>:</v>
      </c>
      <c r="O332" s="138">
        <f>AE330</f>
        <v>0</v>
      </c>
      <c r="P332" s="140">
        <f>D332+G332+M332</f>
        <v>0</v>
      </c>
      <c r="Q332" s="122" t="s">
        <v>7</v>
      </c>
      <c r="R332" s="124">
        <f>F332+I332+O332</f>
        <v>0</v>
      </c>
      <c r="S332" s="134">
        <f>IF(D332&gt;F332,2,IF(AND(D332&lt;F332,E332=":"),1,0))+IF(G332&gt;I332,2,IF(AND(G332&lt;I332,H332=":"),1,0))+IF(M332&gt;O332,2,IF(AND(M332&lt;O332,N332=":"),1,0))</f>
        <v>0</v>
      </c>
      <c r="T332" s="136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4">
        <f>A330</f>
        <v>0</v>
      </c>
      <c r="AK332" s="114">
        <f>A334</f>
        <v>0</v>
      </c>
    </row>
    <row r="333" spans="1:37" ht="13.8" thickBot="1" x14ac:dyDescent="0.3">
      <c r="A333" s="189"/>
      <c r="B333" s="133"/>
      <c r="C333" s="35" t="str">
        <f>IF(A332&gt;0,IF(VLOOKUP(A332,seznam!$A$2:$C$129,2)&gt;0,VLOOKUP(A332,seznam!$A$2:$C$129,2),"------"),"------")</f>
        <v>------</v>
      </c>
      <c r="D333" s="123"/>
      <c r="E333" s="123"/>
      <c r="F333" s="125"/>
      <c r="G333" s="121"/>
      <c r="H333" s="123"/>
      <c r="I333" s="125"/>
      <c r="J333" s="129"/>
      <c r="K333" s="130"/>
      <c r="L333" s="131"/>
      <c r="M333" s="121"/>
      <c r="N333" s="123"/>
      <c r="O333" s="139"/>
      <c r="P333" s="141"/>
      <c r="Q333" s="123"/>
      <c r="R333" s="125"/>
      <c r="S333" s="135"/>
      <c r="T333" s="137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4">
        <f>A332</f>
        <v>0</v>
      </c>
      <c r="AK333" s="114">
        <f>A328</f>
        <v>0</v>
      </c>
    </row>
    <row r="334" spans="1:37" x14ac:dyDescent="0.25">
      <c r="A334" s="189"/>
      <c r="B334" s="132">
        <v>4</v>
      </c>
      <c r="C334" s="38" t="str">
        <f>IF(A334&gt;0,IF(VLOOKUP(A334,seznam!$A$2:$C$129,3)&gt;0,VLOOKUP(A334,seznam!$A$2:$C$129,3),"------"),"------")</f>
        <v>------</v>
      </c>
      <c r="D334" s="122">
        <f>O328</f>
        <v>0</v>
      </c>
      <c r="E334" s="122" t="str">
        <f>N328</f>
        <v>:</v>
      </c>
      <c r="F334" s="124">
        <f>M328</f>
        <v>0</v>
      </c>
      <c r="G334" s="120">
        <f>O330</f>
        <v>0</v>
      </c>
      <c r="H334" s="122" t="str">
        <f>N330</f>
        <v>:</v>
      </c>
      <c r="I334" s="124">
        <f>M330</f>
        <v>0</v>
      </c>
      <c r="J334" s="120">
        <f>O332</f>
        <v>0</v>
      </c>
      <c r="K334" s="122" t="str">
        <f>N332</f>
        <v>:</v>
      </c>
      <c r="L334" s="124">
        <f>M332</f>
        <v>0</v>
      </c>
      <c r="M334" s="126"/>
      <c r="N334" s="127"/>
      <c r="O334" s="148"/>
      <c r="P334" s="140">
        <f>D334+G334+J334</f>
        <v>0</v>
      </c>
      <c r="Q334" s="122" t="s">
        <v>7</v>
      </c>
      <c r="R334" s="124">
        <f>F334+I334+L334</f>
        <v>0</v>
      </c>
      <c r="S334" s="134">
        <f>IF(D334&gt;F334,2,IF(AND(D334&lt;F334,E334=":"),1,0))+IF(G334&gt;I334,2,IF(AND(G334&lt;I334,H334=":"),1,0))+IF(J334&gt;L334,2,IF(AND(J334&lt;L334,K334=":"),1,0))</f>
        <v>0</v>
      </c>
      <c r="T334" s="136"/>
    </row>
    <row r="335" spans="1:37" ht="13.8" thickBot="1" x14ac:dyDescent="0.3">
      <c r="A335" s="190"/>
      <c r="B335" s="145"/>
      <c r="C335" s="36" t="str">
        <f>IF(A334&gt;0,IF(VLOOKUP(A334,seznam!$A$2:$C$129,2)&gt;0,VLOOKUP(A334,seznam!$A$2:$C$129,2),"------"),"------")</f>
        <v>------</v>
      </c>
      <c r="D335" s="143"/>
      <c r="E335" s="143"/>
      <c r="F335" s="144"/>
      <c r="G335" s="142"/>
      <c r="H335" s="143"/>
      <c r="I335" s="144"/>
      <c r="J335" s="142"/>
      <c r="K335" s="143"/>
      <c r="L335" s="144"/>
      <c r="M335" s="149"/>
      <c r="N335" s="150"/>
      <c r="O335" s="151"/>
      <c r="P335" s="152"/>
      <c r="Q335" s="143"/>
      <c r="R335" s="144"/>
      <c r="S335" s="146"/>
      <c r="T335" s="147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"/>
  <sheetViews>
    <sheetView workbookViewId="0">
      <selection activeCell="F4" sqref="F4:F9"/>
    </sheetView>
  </sheetViews>
  <sheetFormatPr defaultRowHeight="13.2" x14ac:dyDescent="0.25"/>
  <cols>
    <col min="1" max="2" width="6.33203125" style="1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</cols>
  <sheetData>
    <row r="1" spans="1:6" x14ac:dyDescent="0.25">
      <c r="A1" s="194" t="s">
        <v>27</v>
      </c>
      <c r="B1" s="194"/>
      <c r="C1" s="119" t="s">
        <v>80</v>
      </c>
    </row>
    <row r="3" spans="1:6" x14ac:dyDescent="0.25">
      <c r="A3" s="1" t="s">
        <v>64</v>
      </c>
      <c r="B3" s="1" t="s">
        <v>64</v>
      </c>
      <c r="C3" t="s">
        <v>28</v>
      </c>
      <c r="E3" t="s">
        <v>29</v>
      </c>
      <c r="F3" s="33" t="s">
        <v>62</v>
      </c>
    </row>
    <row r="4" spans="1:6" x14ac:dyDescent="0.25">
      <c r="A4" s="1">
        <v>70</v>
      </c>
      <c r="B4" s="1">
        <v>70</v>
      </c>
      <c r="C4" s="112" t="s">
        <v>181</v>
      </c>
      <c r="E4" t="s">
        <v>181</v>
      </c>
      <c r="F4" s="94"/>
    </row>
    <row r="5" spans="1:6" x14ac:dyDescent="0.25">
      <c r="A5" s="1">
        <v>70</v>
      </c>
      <c r="B5" s="1">
        <v>70</v>
      </c>
      <c r="C5" s="112" t="s">
        <v>181</v>
      </c>
      <c r="E5" t="s">
        <v>181</v>
      </c>
      <c r="F5" s="94"/>
    </row>
    <row r="6" spans="1:6" x14ac:dyDescent="0.25">
      <c r="A6" s="1">
        <v>70</v>
      </c>
      <c r="B6" s="1">
        <v>70</v>
      </c>
      <c r="C6" s="112" t="s">
        <v>181</v>
      </c>
      <c r="E6" t="s">
        <v>181</v>
      </c>
      <c r="F6" s="94"/>
    </row>
    <row r="7" spans="1:6" x14ac:dyDescent="0.25">
      <c r="A7" s="1">
        <v>70</v>
      </c>
      <c r="B7" s="1">
        <v>70</v>
      </c>
      <c r="C7" s="112" t="s">
        <v>181</v>
      </c>
      <c r="E7" t="s">
        <v>181</v>
      </c>
      <c r="F7" s="94"/>
    </row>
    <row r="8" spans="1:6" x14ac:dyDescent="0.25">
      <c r="A8" s="1">
        <v>70</v>
      </c>
      <c r="B8" s="1">
        <v>70</v>
      </c>
      <c r="C8" s="112" t="s">
        <v>181</v>
      </c>
      <c r="E8" t="s">
        <v>181</v>
      </c>
      <c r="F8" s="94"/>
    </row>
    <row r="9" spans="1:6" x14ac:dyDescent="0.25">
      <c r="A9" s="1">
        <v>70</v>
      </c>
      <c r="B9" s="1">
        <v>70</v>
      </c>
      <c r="C9" s="112" t="s">
        <v>181</v>
      </c>
      <c r="E9" t="s">
        <v>181</v>
      </c>
      <c r="F9" s="94"/>
    </row>
    <row r="13" spans="1:6" x14ac:dyDescent="0.25">
      <c r="A13" s="1">
        <v>30</v>
      </c>
      <c r="B13" s="1">
        <v>53</v>
      </c>
    </row>
    <row r="14" spans="1:6" x14ac:dyDescent="0.25">
      <c r="A14" s="1">
        <v>46</v>
      </c>
      <c r="B14" s="1">
        <v>34</v>
      </c>
    </row>
    <row r="15" spans="1:6" x14ac:dyDescent="0.25">
      <c r="A15" s="1">
        <v>53</v>
      </c>
      <c r="B15" s="1">
        <v>34</v>
      </c>
    </row>
    <row r="16" spans="1:6" x14ac:dyDescent="0.25">
      <c r="A16" s="1">
        <v>30</v>
      </c>
      <c r="B16" s="1">
        <v>46</v>
      </c>
    </row>
    <row r="17" spans="1:2" x14ac:dyDescent="0.25">
      <c r="A17" s="1">
        <v>46</v>
      </c>
      <c r="B17" s="1">
        <v>53</v>
      </c>
    </row>
    <row r="18" spans="1:2" x14ac:dyDescent="0.25">
      <c r="A18" s="1">
        <v>34</v>
      </c>
      <c r="B18" s="1">
        <v>30</v>
      </c>
    </row>
    <row r="23" spans="1:2" x14ac:dyDescent="0.25">
      <c r="A23" s="1">
        <v>31</v>
      </c>
      <c r="B23" s="1">
        <v>51</v>
      </c>
    </row>
    <row r="24" spans="1:2" x14ac:dyDescent="0.25">
      <c r="A24" s="1">
        <v>48</v>
      </c>
      <c r="B24" s="1">
        <v>39</v>
      </c>
    </row>
    <row r="25" spans="1:2" x14ac:dyDescent="0.25">
      <c r="A25" s="1">
        <v>51</v>
      </c>
      <c r="B25" s="1">
        <v>39</v>
      </c>
    </row>
    <row r="26" spans="1:2" x14ac:dyDescent="0.25">
      <c r="A26" s="1">
        <v>31</v>
      </c>
      <c r="B26" s="1">
        <v>48</v>
      </c>
    </row>
    <row r="27" spans="1:2" x14ac:dyDescent="0.25">
      <c r="A27" s="1">
        <v>48</v>
      </c>
      <c r="B27" s="1">
        <v>51</v>
      </c>
    </row>
    <row r="28" spans="1:2" x14ac:dyDescent="0.25">
      <c r="A28" s="1">
        <v>39</v>
      </c>
      <c r="B28" s="1">
        <v>31</v>
      </c>
    </row>
    <row r="33" spans="1:2" x14ac:dyDescent="0.25">
      <c r="A33" s="1">
        <v>32</v>
      </c>
      <c r="B33" s="1">
        <v>49</v>
      </c>
    </row>
    <row r="34" spans="1:2" x14ac:dyDescent="0.25">
      <c r="A34" s="1">
        <v>47</v>
      </c>
      <c r="B34" s="1">
        <v>33</v>
      </c>
    </row>
    <row r="35" spans="1:2" x14ac:dyDescent="0.25">
      <c r="A35" s="1">
        <v>49</v>
      </c>
      <c r="B35" s="1">
        <v>33</v>
      </c>
    </row>
    <row r="36" spans="1:2" x14ac:dyDescent="0.25">
      <c r="A36" s="1">
        <v>32</v>
      </c>
      <c r="B36" s="1">
        <v>47</v>
      </c>
    </row>
    <row r="37" spans="1:2" x14ac:dyDescent="0.25">
      <c r="A37" s="1">
        <v>47</v>
      </c>
      <c r="B37" s="1">
        <v>49</v>
      </c>
    </row>
    <row r="38" spans="1:2" x14ac:dyDescent="0.25">
      <c r="A38" s="1">
        <v>33</v>
      </c>
      <c r="B38" s="1">
        <v>32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workbookViewId="0">
      <selection activeCell="A6" sqref="A6:C6"/>
    </sheetView>
  </sheetViews>
  <sheetFormatPr defaultRowHeight="13.2" x14ac:dyDescent="0.25"/>
  <cols>
    <col min="1" max="6" width="13.6640625" customWidth="1"/>
    <col min="7" max="7" width="4.109375" customWidth="1"/>
    <col min="8" max="13" width="13.6640625" customWidth="1"/>
  </cols>
  <sheetData>
    <row r="1" spans="1:13" ht="36" customHeight="1" x14ac:dyDescent="0.25">
      <c r="A1" s="195" t="str">
        <f>zápis!C1</f>
        <v>BTM B - U15</v>
      </c>
      <c r="B1" s="196"/>
      <c r="C1" s="196"/>
      <c r="D1" s="196"/>
      <c r="E1" s="196"/>
      <c r="F1" s="197"/>
      <c r="H1" s="195" t="str">
        <f>zápis!C1</f>
        <v>BTM B - U15</v>
      </c>
      <c r="I1" s="196"/>
      <c r="J1" s="196"/>
      <c r="K1" s="196"/>
      <c r="L1" s="196"/>
      <c r="M1" s="197"/>
    </row>
    <row r="2" spans="1:13" ht="36" customHeight="1" thickBot="1" x14ac:dyDescent="0.3">
      <c r="A2" s="198" t="str">
        <f>CONCATENATE(" ",zápis!F4," ")</f>
        <v xml:space="preserve">  </v>
      </c>
      <c r="B2" s="199"/>
      <c r="C2" s="200"/>
      <c r="D2" s="204" t="s">
        <v>61</v>
      </c>
      <c r="E2" s="205"/>
      <c r="F2" s="206"/>
      <c r="H2" s="198" t="str">
        <f>CONCATENATE(" ",zápis!F7," ")</f>
        <v xml:space="preserve">  </v>
      </c>
      <c r="I2" s="199"/>
      <c r="J2" s="200"/>
      <c r="K2" s="204" t="s">
        <v>61</v>
      </c>
      <c r="L2" s="205"/>
      <c r="M2" s="206"/>
    </row>
    <row r="3" spans="1:13" ht="36" customHeight="1" thickBot="1" x14ac:dyDescent="0.3">
      <c r="A3" s="201" t="str">
        <f>CONCATENATE(IF(COUNTIF(seznam!$A$2:$A$129,zápis!A4)=1,VLOOKUP(zápis!A4,seznam!$A$2:$C$129,2,FALSE),"------"),"   (",IF(COUNTIF(seznam!$A$2:$A$129,zápis!A4)=1,VLOOKUP(zápis!A4,seznam!$A$2:$C$129,3,FALSE),"------"),")")</f>
        <v xml:space="preserve">    ( )</v>
      </c>
      <c r="B3" s="202"/>
      <c r="C3" s="202"/>
      <c r="D3" s="201" t="str">
        <f>CONCATENATE(IF(COUNTIF(seznam!$A$2:$A$129,zápis!B4)=1,VLOOKUP(zápis!B4,seznam!$A$2:$C$129,2,FALSE),"------"),"   (",IF(COUNTIF(seznam!$A$2:$A$129,zápis!B4)=1,VLOOKUP(zápis!B4,seznam!$A$2:$C$129,3,FALSE),"------"),")")</f>
        <v xml:space="preserve">    ( )</v>
      </c>
      <c r="E3" s="202"/>
      <c r="F3" s="203"/>
      <c r="H3" s="201" t="str">
        <f>CONCATENATE(IF(COUNTIF(seznam!$A$2:$A$129,zápis!A7)=1,VLOOKUP(zápis!A7,seznam!$A$2:$C$129,2,FALSE),"------"),"   (",IF(COUNTIF(seznam!$A$2:$A$129,zápis!A7)=1,VLOOKUP(zápis!A7,seznam!$A$2:$C$129,3,FALSE),"------"),")")</f>
        <v xml:space="preserve">    ( )</v>
      </c>
      <c r="I3" s="202"/>
      <c r="J3" s="203"/>
      <c r="K3" s="201" t="str">
        <f>CONCATENATE(IF(COUNTIF(seznam!$A$2:$A$129,zápis!B7)=1,VLOOKUP(zápis!B7,seznam!$A$2:$C$129,2,FALSE),"------"),"   (",IF(COUNTIF(seznam!$A$2:$A$129,zápis!B7)=1,VLOOKUP(zápis!B7,seznam!$A$2:$C$129,3,FALSE),"------"),")")</f>
        <v xml:space="preserve">    ( )</v>
      </c>
      <c r="L3" s="202"/>
      <c r="M3" s="203"/>
    </row>
    <row r="4" spans="1:13" ht="14.25" customHeight="1" x14ac:dyDescent="0.25">
      <c r="A4" s="95" t="s">
        <v>30</v>
      </c>
      <c r="B4" s="96" t="s">
        <v>31</v>
      </c>
      <c r="C4" s="96" t="s">
        <v>32</v>
      </c>
      <c r="D4" s="96" t="s">
        <v>33</v>
      </c>
      <c r="E4" s="96" t="s">
        <v>34</v>
      </c>
      <c r="F4" s="97" t="s">
        <v>35</v>
      </c>
      <c r="H4" s="95" t="s">
        <v>30</v>
      </c>
      <c r="I4" s="96" t="s">
        <v>31</v>
      </c>
      <c r="J4" s="96" t="s">
        <v>32</v>
      </c>
      <c r="K4" s="96" t="s">
        <v>33</v>
      </c>
      <c r="L4" s="96" t="s">
        <v>34</v>
      </c>
      <c r="M4" s="97" t="s">
        <v>35</v>
      </c>
    </row>
    <row r="5" spans="1:13" ht="36" customHeight="1" thickBot="1" x14ac:dyDescent="0.3">
      <c r="A5" s="98"/>
      <c r="B5" s="99"/>
      <c r="C5" s="99"/>
      <c r="D5" s="99"/>
      <c r="E5" s="99"/>
      <c r="F5" s="100"/>
      <c r="H5" s="98"/>
      <c r="I5" s="99"/>
      <c r="J5" s="99"/>
      <c r="K5" s="99"/>
      <c r="L5" s="99"/>
      <c r="M5" s="100"/>
    </row>
    <row r="6" spans="1:13" ht="36" customHeight="1" thickBot="1" x14ac:dyDescent="0.3">
      <c r="A6" s="207" t="s">
        <v>36</v>
      </c>
      <c r="B6" s="208"/>
      <c r="C6" s="209"/>
      <c r="D6" s="210" t="s">
        <v>37</v>
      </c>
      <c r="E6" s="208"/>
      <c r="F6" s="211"/>
      <c r="H6" s="207" t="s">
        <v>36</v>
      </c>
      <c r="I6" s="208"/>
      <c r="J6" s="209"/>
      <c r="K6" s="210" t="s">
        <v>37</v>
      </c>
      <c r="L6" s="208"/>
      <c r="M6" s="211"/>
    </row>
    <row r="7" spans="1:13" ht="20.100000000000001" customHeight="1" thickBot="1" x14ac:dyDescent="0.3"/>
    <row r="8" spans="1:13" ht="36" customHeight="1" x14ac:dyDescent="0.25">
      <c r="A8" s="195" t="str">
        <f>zápis!C1</f>
        <v>BTM B - U15</v>
      </c>
      <c r="B8" s="196"/>
      <c r="C8" s="196"/>
      <c r="D8" s="196"/>
      <c r="E8" s="196"/>
      <c r="F8" s="197"/>
      <c r="H8" s="195" t="str">
        <f>zápis!C1</f>
        <v>BTM B - U15</v>
      </c>
      <c r="I8" s="196"/>
      <c r="J8" s="196"/>
      <c r="K8" s="196"/>
      <c r="L8" s="196"/>
      <c r="M8" s="197"/>
    </row>
    <row r="9" spans="1:13" ht="36" customHeight="1" thickBot="1" x14ac:dyDescent="0.3">
      <c r="A9" s="198" t="str">
        <f>CONCATENATE(" ",zápis!F5," ")</f>
        <v xml:space="preserve">  </v>
      </c>
      <c r="B9" s="199"/>
      <c r="C9" s="200"/>
      <c r="D9" s="204" t="s">
        <v>61</v>
      </c>
      <c r="E9" s="205"/>
      <c r="F9" s="206"/>
      <c r="H9" s="198" t="str">
        <f>CONCATENATE(" ",zápis!F8," ")</f>
        <v xml:space="preserve">  </v>
      </c>
      <c r="I9" s="199"/>
      <c r="J9" s="200"/>
      <c r="K9" s="204" t="s">
        <v>61</v>
      </c>
      <c r="L9" s="205"/>
      <c r="M9" s="206"/>
    </row>
    <row r="10" spans="1:13" ht="36" customHeight="1" thickBot="1" x14ac:dyDescent="0.3">
      <c r="A10" s="201" t="str">
        <f>CONCATENATE(IF(COUNTIF(seznam!$A$2:$A$129,zápis!A5)=1,VLOOKUP(zápis!A5,seznam!$A$2:$C$129,2,FALSE),"------"),"   (",IF(COUNTIF(seznam!$A$2:$A$129,zápis!A5)=1,VLOOKUP(zápis!A5,seznam!$A$2:$C$129,3,FALSE),"------"),")")</f>
        <v xml:space="preserve">    ( )</v>
      </c>
      <c r="B10" s="202"/>
      <c r="C10" s="203"/>
      <c r="D10" s="201" t="str">
        <f>CONCATENATE(IF(COUNTIF(seznam!$A$2:$A$129,zápis!B5)=1,VLOOKUP(zápis!B5,seznam!$A$2:$C$129,2,FALSE),"------"),"   (",IF(COUNTIF(seznam!$A$2:$A$129,zápis!B5)=1,VLOOKUP(zápis!B5,seznam!$A$2:$C$129,3,FALSE),"------"),")")</f>
        <v xml:space="preserve">    ( )</v>
      </c>
      <c r="E10" s="202"/>
      <c r="F10" s="203"/>
      <c r="H10" s="201" t="str">
        <f>CONCATENATE(IF(COUNTIF(seznam!$A$2:$A$129,zápis!A8)=1,VLOOKUP(zápis!A8,seznam!$A$2:$C$129,2,FALSE),"------"),"   (",IF(COUNTIF(seznam!$A$2:$A$129,zápis!A8)=1,VLOOKUP(zápis!A8,seznam!$A$2:$C$129,3,FALSE),"------"),")")</f>
        <v xml:space="preserve">    ( )</v>
      </c>
      <c r="I10" s="202"/>
      <c r="J10" s="203"/>
      <c r="K10" s="201" t="str">
        <f>CONCATENATE(IF(COUNTIF(seznam!$A$2:$A$129,zápis!B8)=1,VLOOKUP(zápis!B8,seznam!$A$2:$C$129,2,FALSE),"------"),"   (",IF(COUNTIF(seznam!$A$2:$A$129,zápis!B8)=1,VLOOKUP(zápis!B8,seznam!$A$2:$C$129,3,FALSE),"------"),")")</f>
        <v xml:space="preserve">    ( )</v>
      </c>
      <c r="L10" s="202"/>
      <c r="M10" s="203"/>
    </row>
    <row r="11" spans="1:13" ht="14.25" customHeight="1" x14ac:dyDescent="0.25">
      <c r="A11" s="95" t="s">
        <v>30</v>
      </c>
      <c r="B11" s="96" t="s">
        <v>31</v>
      </c>
      <c r="C11" s="96" t="s">
        <v>32</v>
      </c>
      <c r="D11" s="96" t="s">
        <v>33</v>
      </c>
      <c r="E11" s="96" t="s">
        <v>34</v>
      </c>
      <c r="F11" s="97" t="s">
        <v>35</v>
      </c>
      <c r="H11" s="95" t="s">
        <v>30</v>
      </c>
      <c r="I11" s="96" t="s">
        <v>31</v>
      </c>
      <c r="J11" s="96" t="s">
        <v>32</v>
      </c>
      <c r="K11" s="96" t="s">
        <v>33</v>
      </c>
      <c r="L11" s="96" t="s">
        <v>34</v>
      </c>
      <c r="M11" s="97" t="s">
        <v>35</v>
      </c>
    </row>
    <row r="12" spans="1:13" ht="36" customHeight="1" thickBot="1" x14ac:dyDescent="0.3">
      <c r="A12" s="98"/>
      <c r="B12" s="99"/>
      <c r="C12" s="99"/>
      <c r="D12" s="99"/>
      <c r="E12" s="99"/>
      <c r="F12" s="100"/>
      <c r="H12" s="98"/>
      <c r="I12" s="99"/>
      <c r="J12" s="99"/>
      <c r="K12" s="99"/>
      <c r="L12" s="99"/>
      <c r="M12" s="100"/>
    </row>
    <row r="13" spans="1:13" ht="36" customHeight="1" thickBot="1" x14ac:dyDescent="0.3">
      <c r="A13" s="207" t="s">
        <v>36</v>
      </c>
      <c r="B13" s="208"/>
      <c r="C13" s="209"/>
      <c r="D13" s="210" t="s">
        <v>37</v>
      </c>
      <c r="E13" s="208"/>
      <c r="F13" s="211"/>
      <c r="H13" s="207" t="s">
        <v>36</v>
      </c>
      <c r="I13" s="208"/>
      <c r="J13" s="209"/>
      <c r="K13" s="210" t="s">
        <v>37</v>
      </c>
      <c r="L13" s="208"/>
      <c r="M13" s="211"/>
    </row>
    <row r="14" spans="1:13" ht="20.100000000000001" customHeight="1" thickBot="1" x14ac:dyDescent="0.3"/>
    <row r="15" spans="1:13" ht="36" customHeight="1" x14ac:dyDescent="0.25">
      <c r="A15" s="195" t="str">
        <f>zápis!C1</f>
        <v>BTM B - U15</v>
      </c>
      <c r="B15" s="196"/>
      <c r="C15" s="196"/>
      <c r="D15" s="196"/>
      <c r="E15" s="196"/>
      <c r="F15" s="197"/>
      <c r="H15" s="195" t="str">
        <f>zápis!C1</f>
        <v>BTM B - U15</v>
      </c>
      <c r="I15" s="196"/>
      <c r="J15" s="196"/>
      <c r="K15" s="196"/>
      <c r="L15" s="196"/>
      <c r="M15" s="197"/>
    </row>
    <row r="16" spans="1:13" ht="36" customHeight="1" thickBot="1" x14ac:dyDescent="0.3">
      <c r="A16" s="198" t="str">
        <f>CONCATENATE(" ",zápis!F6," ")</f>
        <v xml:space="preserve">  </v>
      </c>
      <c r="B16" s="199"/>
      <c r="C16" s="200"/>
      <c r="D16" s="204" t="s">
        <v>61</v>
      </c>
      <c r="E16" s="205"/>
      <c r="F16" s="206"/>
      <c r="H16" s="198" t="str">
        <f>CONCATENATE(" ",zápis!F9," ")</f>
        <v xml:space="preserve">  </v>
      </c>
      <c r="I16" s="199"/>
      <c r="J16" s="200"/>
      <c r="K16" s="204" t="s">
        <v>61</v>
      </c>
      <c r="L16" s="205"/>
      <c r="M16" s="206"/>
    </row>
    <row r="17" spans="1:13" ht="36" customHeight="1" thickBot="1" x14ac:dyDescent="0.3">
      <c r="A17" s="201" t="str">
        <f>CONCATENATE(IF(COUNTIF(seznam!$A$2:$A$129,zápis!A6)=1,VLOOKUP(zápis!A6,seznam!$A$2:$C$129,2,FALSE),"------"),"   (",IF(COUNTIF(seznam!$A$2:$A$129,zápis!A6)=1,VLOOKUP(zápis!A6,seznam!$A$2:$C$129,3,FALSE),"------"),")")</f>
        <v xml:space="preserve">    ( )</v>
      </c>
      <c r="B17" s="202"/>
      <c r="C17" s="203"/>
      <c r="D17" s="201" t="str">
        <f>CONCATENATE(IF(COUNTIF(seznam!$A$2:$A$129,zápis!B6)=1,VLOOKUP(zápis!B6,seznam!$A$2:$C$129,2,FALSE),"------"),"   (",IF(COUNTIF(seznam!$A$2:$A$129,zápis!B6)=1,VLOOKUP(zápis!B6,seznam!$A$2:$C$129,3,FALSE),"------"),")")</f>
        <v xml:space="preserve">    ( )</v>
      </c>
      <c r="E17" s="202"/>
      <c r="F17" s="203"/>
      <c r="H17" s="201" t="str">
        <f>CONCATENATE(IF(COUNTIF(seznam!$A$2:$A$129,zápis!A9)=1,VLOOKUP(zápis!A9,seznam!$A$2:$C$129,2,FALSE),"------"),"   (",IF(COUNTIF(seznam!$A$2:$A$129,zápis!A9)=1,VLOOKUP(zápis!A9,seznam!$A$2:$C$129,3,FALSE),"------"),")")</f>
        <v xml:space="preserve">    ( )</v>
      </c>
      <c r="I17" s="202"/>
      <c r="J17" s="203"/>
      <c r="K17" s="201" t="str">
        <f>CONCATENATE(IF(COUNTIF(seznam!$A$2:$A$129,zápis!B9)=1,VLOOKUP(zápis!B9,seznam!$A$2:$C$129,2,FALSE),"------"),"   (",IF(COUNTIF(seznam!$A$2:$A$129,zápis!B9)=1,VLOOKUP(zápis!B9,seznam!$A$2:$C$129,3,FALSE),"------"),")")</f>
        <v xml:space="preserve">    ( )</v>
      </c>
      <c r="L17" s="202"/>
      <c r="M17" s="203"/>
    </row>
    <row r="18" spans="1:13" ht="14.25" customHeight="1" x14ac:dyDescent="0.25">
      <c r="A18" s="95" t="s">
        <v>30</v>
      </c>
      <c r="B18" s="96" t="s">
        <v>31</v>
      </c>
      <c r="C18" s="96" t="s">
        <v>32</v>
      </c>
      <c r="D18" s="96" t="s">
        <v>33</v>
      </c>
      <c r="E18" s="96" t="s">
        <v>34</v>
      </c>
      <c r="F18" s="97" t="s">
        <v>35</v>
      </c>
      <c r="H18" s="95" t="s">
        <v>30</v>
      </c>
      <c r="I18" s="96" t="s">
        <v>31</v>
      </c>
      <c r="J18" s="96" t="s">
        <v>32</v>
      </c>
      <c r="K18" s="96" t="s">
        <v>33</v>
      </c>
      <c r="L18" s="96" t="s">
        <v>34</v>
      </c>
      <c r="M18" s="97" t="s">
        <v>35</v>
      </c>
    </row>
    <row r="19" spans="1:13" ht="36" customHeight="1" thickBot="1" x14ac:dyDescent="0.3">
      <c r="A19" s="98"/>
      <c r="B19" s="99"/>
      <c r="C19" s="99"/>
      <c r="D19" s="99"/>
      <c r="E19" s="99"/>
      <c r="F19" s="100"/>
      <c r="H19" s="98"/>
      <c r="I19" s="99"/>
      <c r="J19" s="99"/>
      <c r="K19" s="99"/>
      <c r="L19" s="99"/>
      <c r="M19" s="100"/>
    </row>
    <row r="20" spans="1:13" ht="36" customHeight="1" thickBot="1" x14ac:dyDescent="0.3">
      <c r="A20" s="207" t="s">
        <v>36</v>
      </c>
      <c r="B20" s="208"/>
      <c r="C20" s="209"/>
      <c r="D20" s="210" t="s">
        <v>37</v>
      </c>
      <c r="E20" s="208"/>
      <c r="F20" s="211"/>
      <c r="H20" s="207" t="s">
        <v>36</v>
      </c>
      <c r="I20" s="208"/>
      <c r="J20" s="209"/>
      <c r="K20" s="210" t="s">
        <v>37</v>
      </c>
      <c r="L20" s="208"/>
      <c r="M20" s="211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005-1C3F-4A56-90E3-5354ED34E268}">
  <dimension ref="A1:H33"/>
  <sheetViews>
    <sheetView workbookViewId="0">
      <selection activeCell="A10" sqref="A10:A11"/>
    </sheetView>
  </sheetViews>
  <sheetFormatPr defaultRowHeight="13.2" x14ac:dyDescent="0.25"/>
  <cols>
    <col min="1" max="1" width="3.109375" style="2" customWidth="1"/>
    <col min="2" max="2" width="3.4414062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8"/>
      <c r="B1" s="178" t="s">
        <v>76</v>
      </c>
      <c r="C1" s="178"/>
      <c r="D1" s="178"/>
      <c r="E1" s="178"/>
      <c r="F1" s="178"/>
      <c r="G1" s="178"/>
    </row>
    <row r="2" spans="1:8" ht="12" customHeight="1" x14ac:dyDescent="0.25">
      <c r="A2" s="212">
        <v>1</v>
      </c>
      <c r="B2" s="215">
        <v>1</v>
      </c>
      <c r="C2" s="74" t="str">
        <f>IF(A2&gt;0,VLOOKUP(A2,seznam!$A$2:$C$129,3),"------")</f>
        <v>KST Blansko</v>
      </c>
      <c r="D2" s="75"/>
      <c r="E2" s="75"/>
      <c r="F2" s="216" t="str">
        <f>'1.st A+B'!Y2</f>
        <v>Hustopeče 1.4.2023</v>
      </c>
      <c r="G2" s="217"/>
    </row>
    <row r="3" spans="1:8" ht="12" customHeight="1" x14ac:dyDescent="0.25">
      <c r="A3" s="213"/>
      <c r="B3" s="159"/>
      <c r="C3" s="92" t="str">
        <f>IF(A2&gt;0,VLOOKUP(A2,seznam!$A$2:$C$129,2),"------")</f>
        <v>Zukal Filip</v>
      </c>
      <c r="D3" s="75"/>
      <c r="E3" s="75"/>
      <c r="F3" s="217"/>
      <c r="G3" s="217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25">
      <c r="A4" s="212"/>
      <c r="B4" s="214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Zukal Filip</v>
      </c>
      <c r="E4" s="75"/>
      <c r="F4" s="75"/>
      <c r="G4" s="75"/>
    </row>
    <row r="5" spans="1:8" ht="12" customHeight="1" x14ac:dyDescent="0.25">
      <c r="A5" s="213"/>
      <c r="B5" s="214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78"/>
      <c r="F5" s="75"/>
      <c r="G5" s="75"/>
    </row>
    <row r="6" spans="1:8" ht="12" customHeight="1" x14ac:dyDescent="0.25">
      <c r="A6" s="212">
        <v>10</v>
      </c>
      <c r="B6" s="214">
        <v>3</v>
      </c>
      <c r="C6" s="74" t="str">
        <f>IF(A6&gt;0,VLOOKUP(A6,seznam!$A$2:$C$129,3),"------")</f>
        <v>KST FOSFA LVA</v>
      </c>
      <c r="D6" s="75"/>
      <c r="E6" s="79" t="str">
        <f>IF('zap_pav A'!W2&gt;'zap_pav A'!Y2,'zap_pav A'!O2,IF('zap_pav A'!W2&lt;'zap_pav A'!Y2,'zap_pav A'!Q2," "))</f>
        <v>Zukal Filip</v>
      </c>
      <c r="F6" s="75"/>
      <c r="G6" s="75"/>
    </row>
    <row r="7" spans="1:8" ht="12" customHeight="1" x14ac:dyDescent="0.25">
      <c r="A7" s="213"/>
      <c r="B7" s="214"/>
      <c r="C7" s="92" t="str">
        <f>IF(A6&gt;0,VLOOKUP(A6,seznam!$A$2:$C$129,2),"------")</f>
        <v>Prchlík Filip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3:1   (10;-8;4;6;)</v>
      </c>
      <c r="F7" s="78"/>
      <c r="G7" s="75"/>
    </row>
    <row r="8" spans="1:8" ht="12" customHeight="1" x14ac:dyDescent="0.25">
      <c r="A8" s="212">
        <v>7</v>
      </c>
      <c r="B8" s="214">
        <v>4</v>
      </c>
      <c r="C8" s="76" t="str">
        <f>IF(A8&gt;0,VLOOKUP(A8,seznam!$A$2:$C$129,3),"------")</f>
        <v>SKST N. Lískovec</v>
      </c>
      <c r="D8" s="77" t="str">
        <f>IF('zap_pav A'!J3&gt;'zap_pav A'!L3,'zap_pav A'!B3,IF('zap_pav A'!J3&lt;'zap_pav A'!L3,'zap_pav A'!D3," "))</f>
        <v>Flajšar Petr</v>
      </c>
      <c r="E8" s="78"/>
      <c r="F8" s="78"/>
      <c r="G8" s="75"/>
    </row>
    <row r="9" spans="1:8" ht="12" customHeight="1" x14ac:dyDescent="0.25">
      <c r="A9" s="213"/>
      <c r="B9" s="214"/>
      <c r="C9" s="93" t="str">
        <f>IF(A8&gt;0,VLOOKUP(A8,seznam!$A$2:$C$129,2),"------")</f>
        <v>Flajšar Petr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(7;7;8;;)</v>
      </c>
      <c r="E9" s="75"/>
      <c r="F9" s="78"/>
      <c r="G9" s="75"/>
    </row>
    <row r="10" spans="1:8" ht="12" customHeight="1" x14ac:dyDescent="0.25">
      <c r="A10" s="212">
        <v>8</v>
      </c>
      <c r="B10" s="214">
        <v>5</v>
      </c>
      <c r="C10" s="74" t="str">
        <f>IF(A10&gt;0,VLOOKUP(A10,seznam!$A$2:$C$129,3),"------")</f>
        <v>KST FOSFA LVA</v>
      </c>
      <c r="D10" s="75"/>
      <c r="E10" s="75"/>
      <c r="F10" s="79" t="str">
        <f>IF('zap_pav A'!W7&gt;'zap_pav A'!Y7,'zap_pav A'!O7,IF('zap_pav A'!W7&lt;'zap_pav A'!Y7,'zap_pav A'!Q7," "))</f>
        <v>Zukal Filip</v>
      </c>
      <c r="G10" s="75"/>
    </row>
    <row r="11" spans="1:8" ht="12" customHeight="1" x14ac:dyDescent="0.25">
      <c r="A11" s="213"/>
      <c r="B11" s="214"/>
      <c r="C11" s="92" t="str">
        <f>IF(A10&gt;0,VLOOKUP(A10,seznam!$A$2:$C$129,2),"------")</f>
        <v>Kopřivová Eliška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3:1   (-5;11;5;7;)</v>
      </c>
      <c r="G11" s="78"/>
    </row>
    <row r="12" spans="1:8" ht="12" customHeight="1" x14ac:dyDescent="0.25">
      <c r="A12" s="212">
        <v>13</v>
      </c>
      <c r="B12" s="214">
        <v>6</v>
      </c>
      <c r="C12" s="76" t="str">
        <f>IF(A12&gt;0,VLOOKUP(A12,seznam!$A$2:$C$129,3),"------")</f>
        <v>KST Vyškov</v>
      </c>
      <c r="D12" s="77" t="str">
        <f>IF('zap_pav A'!J4&gt;'zap_pav A'!L4,'zap_pav A'!B4,IF('zap_pav A'!J4&lt;'zap_pav A'!L4,'zap_pav A'!D4," "))</f>
        <v>Hrubý Vojtěch</v>
      </c>
      <c r="E12" s="75"/>
      <c r="F12" s="78"/>
      <c r="G12" s="78"/>
    </row>
    <row r="13" spans="1:8" ht="12" customHeight="1" x14ac:dyDescent="0.25">
      <c r="A13" s="213"/>
      <c r="B13" s="214"/>
      <c r="C13" s="93" t="str">
        <f>IF(A12&gt;0,VLOOKUP(A12,seznam!$A$2:$C$129,2),"------")</f>
        <v>Hrubý Vojtěch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3:1   (-8;9;9;8;)</v>
      </c>
      <c r="E13" s="78"/>
      <c r="F13" s="78"/>
      <c r="G13" s="78"/>
    </row>
    <row r="14" spans="1:8" ht="12" customHeight="1" x14ac:dyDescent="0.25">
      <c r="A14" s="212"/>
      <c r="B14" s="214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Hrubý Vojtěch</v>
      </c>
      <c r="F14" s="78"/>
      <c r="G14" s="78"/>
    </row>
    <row r="15" spans="1:8" ht="12" customHeight="1" x14ac:dyDescent="0.25">
      <c r="A15" s="213"/>
      <c r="B15" s="214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3:2   (-7;10;-8;15;6)</v>
      </c>
      <c r="F15" s="75"/>
      <c r="G15" s="78"/>
    </row>
    <row r="16" spans="1:8" ht="12" customHeight="1" x14ac:dyDescent="0.25">
      <c r="A16" s="212">
        <v>4</v>
      </c>
      <c r="B16" s="214">
        <v>8</v>
      </c>
      <c r="C16" s="76" t="str">
        <f>IF(A16&gt;0,VLOOKUP(A16,seznam!$A$2:$C$129,3),"------")</f>
        <v>Sokol Brno I</v>
      </c>
      <c r="D16" s="77" t="str">
        <f>IF('zap_pav A'!J5&gt;'zap_pav A'!L5,'zap_pav A'!B5,IF('zap_pav A'!J5&lt;'zap_pav A'!L5,'zap_pav A'!D5," "))</f>
        <v>Vozdek František</v>
      </c>
      <c r="E16" s="78"/>
      <c r="F16" s="75"/>
      <c r="G16" s="78"/>
    </row>
    <row r="17" spans="1:7" ht="12" customHeight="1" x14ac:dyDescent="0.25">
      <c r="A17" s="213"/>
      <c r="B17" s="214"/>
      <c r="C17" s="93" t="str">
        <f>IF(A16&gt;0,VLOOKUP(A16,seznam!$A$2:$C$129,2),"------")</f>
        <v>Vozdek František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25">
      <c r="A18" s="212">
        <v>3</v>
      </c>
      <c r="B18" s="214">
        <v>9</v>
      </c>
      <c r="C18" s="74" t="str">
        <f>IF(A18&gt;0,VLOOKUP(A18,seznam!$A$2:$C$129,3),"------")</f>
        <v>KST FOSFA LVA</v>
      </c>
      <c r="D18" s="75"/>
      <c r="E18" s="75"/>
      <c r="F18" s="75"/>
      <c r="G18" s="79" t="str">
        <f>IF('zap_pav A'!W10&gt;'zap_pav A'!Y10,'zap_pav A'!O10,IF('zap_pav A'!W10&lt;'zap_pav A'!Y10,'zap_pav A'!Q10," "))</f>
        <v>Dreits Anastasiia</v>
      </c>
    </row>
    <row r="19" spans="1:7" ht="12" customHeight="1" x14ac:dyDescent="0.25">
      <c r="A19" s="213"/>
      <c r="B19" s="214"/>
      <c r="C19" s="92" t="str">
        <f>IF(A18&gt;0,VLOOKUP(A18,seznam!$A$2:$C$129,2),"------")</f>
        <v>Král Jakub</v>
      </c>
      <c r="D19" s="75"/>
      <c r="E19" s="75"/>
      <c r="F19" s="82"/>
      <c r="G19"/>
    </row>
    <row r="20" spans="1:7" ht="12" customHeight="1" x14ac:dyDescent="0.25">
      <c r="A20" s="212"/>
      <c r="B20" s="214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Král Jakub</v>
      </c>
      <c r="E20" s="75"/>
      <c r="F20" s="82"/>
      <c r="G20"/>
    </row>
    <row r="21" spans="1:7" ht="12" customHeight="1" x14ac:dyDescent="0.25">
      <c r="A21" s="213"/>
      <c r="B21" s="214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78"/>
      <c r="F21" s="82"/>
      <c r="G21"/>
    </row>
    <row r="22" spans="1:7" ht="12" customHeight="1" x14ac:dyDescent="0.25">
      <c r="A22" s="212">
        <v>11</v>
      </c>
      <c r="B22" s="214">
        <v>11</v>
      </c>
      <c r="C22" s="74" t="str">
        <f>IF(A22&gt;0,VLOOKUP(A22,seznam!$A$2:$C$129,3),"------")</f>
        <v>Agrotec Hustopeče</v>
      </c>
      <c r="D22" s="75"/>
      <c r="E22" s="79" t="str">
        <f>IF('zap_pav A'!W4&gt;'zap_pav A'!Y4,'zap_pav A'!O4,IF('zap_pav A'!W4&lt;'zap_pav A'!Y4,'zap_pav A'!Q4," "))</f>
        <v>Dreits Anastasiia</v>
      </c>
      <c r="F22" s="82"/>
      <c r="G22"/>
    </row>
    <row r="23" spans="1:7" ht="12" customHeight="1" x14ac:dyDescent="0.25">
      <c r="A23" s="213"/>
      <c r="B23" s="214"/>
      <c r="C23" s="92" t="str">
        <f>IF(A22&gt;0,VLOOKUP(A22,seznam!$A$2:$C$129,2),"------")</f>
        <v>Dreits Anastasiia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(6;3;8;;)</v>
      </c>
      <c r="F23" s="81"/>
      <c r="G23"/>
    </row>
    <row r="24" spans="1:7" ht="12" customHeight="1" x14ac:dyDescent="0.25">
      <c r="A24" s="212">
        <v>5</v>
      </c>
      <c r="B24" s="214">
        <v>12</v>
      </c>
      <c r="C24" s="76" t="str">
        <f>IF(A24&gt;0,VLOOKUP(A24,seznam!$A$2:$C$129,3),"------")</f>
        <v>KST Blansko</v>
      </c>
      <c r="D24" s="77" t="str">
        <f>IF('zap_pav A'!J7&gt;'zap_pav A'!L7,'zap_pav A'!B7,IF('zap_pav A'!J7&lt;'zap_pav A'!L7,'zap_pav A'!D7," "))</f>
        <v>Dreits Anastasiia</v>
      </c>
      <c r="E24" s="78"/>
      <c r="F24" s="81"/>
      <c r="G24"/>
    </row>
    <row r="25" spans="1:7" ht="12" customHeight="1" x14ac:dyDescent="0.25">
      <c r="A25" s="213"/>
      <c r="B25" s="214"/>
      <c r="C25" s="93" t="str">
        <f>IF(A24&gt;0,VLOOKUP(A24,seznam!$A$2:$C$129,2),"------")</f>
        <v>Krištof Martin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(2;10;8;;)</v>
      </c>
      <c r="E25" s="75"/>
      <c r="F25" s="81"/>
      <c r="G25"/>
    </row>
    <row r="26" spans="1:7" ht="12" customHeight="1" x14ac:dyDescent="0.25">
      <c r="A26" s="212">
        <v>9</v>
      </c>
      <c r="B26" s="214">
        <v>13</v>
      </c>
      <c r="C26" s="74" t="str">
        <f>IF(A26&gt;0,VLOOKUP(A26,seznam!$A$2:$C$129,3),"------")</f>
        <v>MS Brno</v>
      </c>
      <c r="D26" s="75"/>
      <c r="E26" s="75"/>
      <c r="F26" s="84" t="str">
        <f>IF('zap_pav A'!W8&gt;'zap_pav A'!Y8,'zap_pav A'!O8,IF('zap_pav A'!W8&lt;'zap_pav A'!Y8,'zap_pav A'!Q8," "))</f>
        <v>Dreits Anastasiia</v>
      </c>
      <c r="G26"/>
    </row>
    <row r="27" spans="1:7" ht="12" customHeight="1" x14ac:dyDescent="0.25">
      <c r="A27" s="213"/>
      <c r="B27" s="214"/>
      <c r="C27" s="92" t="str">
        <f>IF(A26&gt;0,VLOOKUP(A26,seznam!$A$2:$C$129,2),"------")</f>
        <v>Tichý Matyáš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(4;10;10;;)</v>
      </c>
      <c r="G27"/>
    </row>
    <row r="28" spans="1:7" ht="12" customHeight="1" x14ac:dyDescent="0.25">
      <c r="A28" s="212">
        <v>22</v>
      </c>
      <c r="B28" s="214">
        <v>14</v>
      </c>
      <c r="C28" s="76" t="str">
        <f>IF(A28&gt;0,VLOOKUP(A28,seznam!$A$2:$C$129,3),"------")</f>
        <v>KST Blansko</v>
      </c>
      <c r="D28" s="77" t="str">
        <f>IF('zap_pav A'!J8&gt;'zap_pav A'!L8,'zap_pav A'!B8,IF('zap_pav A'!J8&lt;'zap_pav A'!L8,'zap_pav A'!D8," "))</f>
        <v>Tichý Matyáš</v>
      </c>
      <c r="E28" s="75"/>
      <c r="F28" s="78"/>
      <c r="G28"/>
    </row>
    <row r="29" spans="1:7" ht="12" customHeight="1" x14ac:dyDescent="0.25">
      <c r="A29" s="213"/>
      <c r="B29" s="214"/>
      <c r="C29" s="93" t="str">
        <f>IF(A28&gt;0,VLOOKUP(A28,seznam!$A$2:$C$129,2),"------")</f>
        <v>Krchňáková Viktorie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(5;6;3;;)</v>
      </c>
      <c r="E29" s="78"/>
      <c r="F29" s="78"/>
      <c r="G29"/>
    </row>
    <row r="30" spans="1:7" ht="12" customHeight="1" x14ac:dyDescent="0.25">
      <c r="A30" s="212"/>
      <c r="B30" s="214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Přikryl Lukáš</v>
      </c>
      <c r="F30" s="78"/>
      <c r="G30"/>
    </row>
    <row r="31" spans="1:7" ht="12" customHeight="1" x14ac:dyDescent="0.25">
      <c r="A31" s="213"/>
      <c r="B31" s="214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(6;4;7;;)</v>
      </c>
      <c r="F31" s="75"/>
      <c r="G31"/>
    </row>
    <row r="32" spans="1:7" ht="12" customHeight="1" x14ac:dyDescent="0.25">
      <c r="A32" s="212">
        <v>2</v>
      </c>
      <c r="B32" s="214">
        <v>16</v>
      </c>
      <c r="C32" s="76" t="str">
        <f>IF(A32&gt;0,VLOOKUP(A32,seznam!$A$2:$C$129,3),"------")</f>
        <v>KST Blansko</v>
      </c>
      <c r="D32" s="77" t="str">
        <f>IF('zap_pav A'!J9&gt;'zap_pav A'!L9,'zap_pav A'!B9,IF('zap_pav A'!J9&lt;'zap_pav A'!L9,'zap_pav A'!D9," "))</f>
        <v>Přikryl Lukáš</v>
      </c>
      <c r="E32" s="78"/>
      <c r="F32" s="75"/>
      <c r="G32"/>
    </row>
    <row r="33" spans="1:7" ht="12" customHeight="1" x14ac:dyDescent="0.25">
      <c r="A33" s="213"/>
      <c r="B33" s="214"/>
      <c r="C33" s="93" t="str">
        <f>IF(A32&gt;0,VLOOKUP(A32,seznam!$A$2:$C$129,2),"------")</f>
        <v>Přikryl Lukáš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D7C3-3CF1-4F5F-84A5-A6C1439DBD7B}">
  <dimension ref="A1:Y10"/>
  <sheetViews>
    <sheetView tabSelected="1" workbookViewId="0">
      <selection activeCell="U11" sqref="U11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 x14ac:dyDescent="0.25">
      <c r="A2" s="50">
        <v>1</v>
      </c>
      <c r="B2" s="51" t="str">
        <f>' pavouk A'!C3</f>
        <v>Zukal Filip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Zukal Filip</v>
      </c>
      <c r="P2" s="52" t="s">
        <v>10</v>
      </c>
      <c r="Q2" s="10" t="str">
        <f>' pavouk A'!D8</f>
        <v>Flajšar Petr</v>
      </c>
      <c r="R2" s="40" t="s">
        <v>161</v>
      </c>
      <c r="S2" s="41" t="s">
        <v>160</v>
      </c>
      <c r="T2" s="41" t="s">
        <v>157</v>
      </c>
      <c r="U2" s="41" t="s">
        <v>166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5">
      <c r="A3" s="53">
        <v>2</v>
      </c>
      <c r="B3" s="48" t="str">
        <f>' pavouk A'!C7</f>
        <v>Prchlík Filip</v>
      </c>
      <c r="C3" s="49" t="s">
        <v>10</v>
      </c>
      <c r="D3" s="11" t="str">
        <f>' pavouk A'!C9</f>
        <v>Flajšar Petr</v>
      </c>
      <c r="E3" s="42" t="s">
        <v>170</v>
      </c>
      <c r="F3" s="39" t="s">
        <v>170</v>
      </c>
      <c r="G3" s="39" t="s">
        <v>160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A'!D12</f>
        <v>Hrubý Vojtěch</v>
      </c>
      <c r="P3" s="49" t="s">
        <v>10</v>
      </c>
      <c r="Q3" s="48" t="str">
        <f>' pavouk A'!D16</f>
        <v>Vozdek František</v>
      </c>
      <c r="R3" s="42" t="s">
        <v>170</v>
      </c>
      <c r="S3" s="39" t="s">
        <v>161</v>
      </c>
      <c r="T3" s="39" t="s">
        <v>160</v>
      </c>
      <c r="U3" s="39" t="s">
        <v>183</v>
      </c>
      <c r="V3" s="58" t="s">
        <v>166</v>
      </c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 x14ac:dyDescent="0.25">
      <c r="A4" s="53">
        <v>3</v>
      </c>
      <c r="B4" s="48" t="str">
        <f>' pavouk A'!C11</f>
        <v>Kopřivová Eliška</v>
      </c>
      <c r="C4" s="49" t="s">
        <v>10</v>
      </c>
      <c r="D4" s="11" t="str">
        <f>' pavouk A'!C13</f>
        <v>Hrubý Vojtěch</v>
      </c>
      <c r="E4" s="42" t="s">
        <v>153</v>
      </c>
      <c r="F4" s="39" t="s">
        <v>159</v>
      </c>
      <c r="G4" s="39" t="s">
        <v>159</v>
      </c>
      <c r="H4" s="39" t="s">
        <v>160</v>
      </c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pavouk A'!D20</f>
        <v>Král Jakub</v>
      </c>
      <c r="P4" s="49" t="s">
        <v>10</v>
      </c>
      <c r="Q4" s="11" t="str">
        <f>' pavouk A'!D24</f>
        <v>Dreits Anastasiia</v>
      </c>
      <c r="R4" s="42" t="s">
        <v>162</v>
      </c>
      <c r="S4" s="39" t="s">
        <v>167</v>
      </c>
      <c r="T4" s="39" t="s">
        <v>160</v>
      </c>
      <c r="U4" s="39"/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8" thickBot="1" x14ac:dyDescent="0.3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Vozdek František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Tichý Matyáš</v>
      </c>
      <c r="P5" s="60" t="s">
        <v>10</v>
      </c>
      <c r="Q5" s="12" t="str">
        <f>' pavouk A'!D32</f>
        <v>Přikryl Lukáš</v>
      </c>
      <c r="R5" s="43" t="s">
        <v>162</v>
      </c>
      <c r="S5" s="44" t="s">
        <v>168</v>
      </c>
      <c r="T5" s="44" t="s">
        <v>170</v>
      </c>
      <c r="U5" s="44"/>
      <c r="V5" s="61"/>
      <c r="W5" s="62">
        <f t="shared" si="2"/>
        <v>0</v>
      </c>
      <c r="X5" s="29" t="s">
        <v>7</v>
      </c>
      <c r="Y5" s="30">
        <f t="shared" si="3"/>
        <v>3</v>
      </c>
    </row>
    <row r="6" spans="1:25" ht="13.8" thickBot="1" x14ac:dyDescent="0.3">
      <c r="A6" s="53">
        <v>5</v>
      </c>
      <c r="B6" s="48" t="str">
        <f>' pavouk A'!C19</f>
        <v>Král Jakub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19" t="s">
        <v>24</v>
      </c>
      <c r="O6" s="219"/>
      <c r="P6" s="219"/>
      <c r="Q6" s="219"/>
      <c r="R6" s="218"/>
      <c r="S6" s="218"/>
      <c r="T6" s="218"/>
      <c r="U6" s="218"/>
      <c r="V6" s="218"/>
      <c r="W6" s="218"/>
      <c r="X6" s="218"/>
      <c r="Y6" s="218"/>
    </row>
    <row r="7" spans="1:25" x14ac:dyDescent="0.25">
      <c r="A7" s="53">
        <v>6</v>
      </c>
      <c r="B7" s="48" t="str">
        <f>' pavouk A'!C23</f>
        <v>Dreits Anastasiia</v>
      </c>
      <c r="C7" s="49" t="s">
        <v>10</v>
      </c>
      <c r="D7" s="11" t="str">
        <f>' pavouk A'!C25</f>
        <v>Krištof Martin</v>
      </c>
      <c r="E7" s="42" t="s">
        <v>156</v>
      </c>
      <c r="F7" s="39" t="s">
        <v>161</v>
      </c>
      <c r="G7" s="39" t="s">
        <v>153</v>
      </c>
      <c r="H7" s="39"/>
      <c r="I7" s="58"/>
      <c r="J7" s="56">
        <f t="shared" si="0"/>
        <v>3</v>
      </c>
      <c r="K7" s="26" t="s">
        <v>7</v>
      </c>
      <c r="L7" s="27">
        <f t="shared" si="1"/>
        <v>0</v>
      </c>
      <c r="N7" s="50">
        <v>1</v>
      </c>
      <c r="O7" s="51" t="str">
        <f>' pavouk A'!E6</f>
        <v>Zukal Filip</v>
      </c>
      <c r="P7" s="52" t="s">
        <v>10</v>
      </c>
      <c r="Q7" s="69" t="str">
        <f>' pavouk A'!E14</f>
        <v>Hrubý Vojtěch</v>
      </c>
      <c r="R7" s="66" t="s">
        <v>163</v>
      </c>
      <c r="S7" s="41" t="s">
        <v>154</v>
      </c>
      <c r="T7" s="41" t="s">
        <v>165</v>
      </c>
      <c r="U7" s="41" t="s">
        <v>155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8" thickBot="1" x14ac:dyDescent="0.3">
      <c r="A8" s="53">
        <v>7</v>
      </c>
      <c r="B8" s="48" t="str">
        <f>' pavouk A'!C27</f>
        <v>Tichý Matyáš</v>
      </c>
      <c r="C8" s="49" t="s">
        <v>10</v>
      </c>
      <c r="D8" s="11" t="str">
        <f>' pavouk A'!C29</f>
        <v>Krchňáková Viktorie</v>
      </c>
      <c r="E8" s="42" t="s">
        <v>165</v>
      </c>
      <c r="F8" s="39" t="s">
        <v>166</v>
      </c>
      <c r="G8" s="39" t="s">
        <v>158</v>
      </c>
      <c r="H8" s="39"/>
      <c r="I8" s="58"/>
      <c r="J8" s="56">
        <f t="shared" si="0"/>
        <v>3</v>
      </c>
      <c r="K8" s="26" t="s">
        <v>7</v>
      </c>
      <c r="L8" s="27">
        <f t="shared" si="1"/>
        <v>0</v>
      </c>
      <c r="N8" s="54">
        <v>2</v>
      </c>
      <c r="O8" s="59" t="str">
        <f>' pavouk A'!E22</f>
        <v>Dreits Anastasiia</v>
      </c>
      <c r="P8" s="60" t="s">
        <v>10</v>
      </c>
      <c r="Q8" s="71" t="str">
        <f>' pavouk A'!E30</f>
        <v>Přikryl Lukáš</v>
      </c>
      <c r="R8" s="68" t="s">
        <v>157</v>
      </c>
      <c r="S8" s="44" t="s">
        <v>161</v>
      </c>
      <c r="T8" s="44" t="s">
        <v>161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8" thickBot="1" x14ac:dyDescent="0.3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Přikryl Lukáš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19" t="s">
        <v>72</v>
      </c>
      <c r="O9" s="219"/>
      <c r="P9" s="219"/>
      <c r="Q9" s="219"/>
      <c r="R9" s="218"/>
      <c r="S9" s="218"/>
      <c r="T9" s="218"/>
      <c r="U9" s="218"/>
      <c r="V9" s="218"/>
      <c r="W9" s="218"/>
      <c r="X9" s="218"/>
      <c r="Y9" s="218"/>
    </row>
    <row r="10" spans="1:25" ht="13.8" thickBot="1" x14ac:dyDescent="0.3">
      <c r="N10" s="101">
        <v>1</v>
      </c>
      <c r="O10" s="102" t="str">
        <f>' pavouk A'!F10</f>
        <v>Zukal Filip</v>
      </c>
      <c r="P10" s="103" t="s">
        <v>10</v>
      </c>
      <c r="Q10" s="104" t="str">
        <f>' pavouk A'!F26</f>
        <v>Dreits Anastasiia</v>
      </c>
      <c r="R10" s="105" t="s">
        <v>170</v>
      </c>
      <c r="S10" s="106" t="s">
        <v>153</v>
      </c>
      <c r="T10" s="106" t="s">
        <v>160</v>
      </c>
      <c r="U10" s="106" t="s">
        <v>160</v>
      </c>
      <c r="V10" s="107"/>
      <c r="W10" s="10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1</v>
      </c>
      <c r="X10" s="109" t="s">
        <v>7</v>
      </c>
      <c r="Y10" s="110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A36-3DB7-42E4-97B2-F9098067CB66}">
  <dimension ref="A1:H33"/>
  <sheetViews>
    <sheetView workbookViewId="0">
      <selection activeCell="A24" sqref="A24:A25"/>
    </sheetView>
  </sheetViews>
  <sheetFormatPr defaultRowHeight="13.2" x14ac:dyDescent="0.25"/>
  <cols>
    <col min="1" max="1" width="3.5546875" style="2" customWidth="1"/>
    <col min="2" max="2" width="3.10937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18"/>
      <c r="B1" s="178" t="s">
        <v>77</v>
      </c>
      <c r="C1" s="178"/>
      <c r="D1" s="178"/>
      <c r="E1" s="178"/>
      <c r="F1" s="178"/>
      <c r="G1" s="178"/>
    </row>
    <row r="2" spans="1:8" ht="12" customHeight="1" x14ac:dyDescent="0.25">
      <c r="A2" s="212">
        <v>12</v>
      </c>
      <c r="B2" s="215">
        <v>1</v>
      </c>
      <c r="C2" s="74" t="str">
        <f>IF(A2&gt;0,VLOOKUP(A2,seznam!$A$2:$C$129,3),"------")</f>
        <v>MS Brno</v>
      </c>
      <c r="D2" s="75"/>
      <c r="E2" s="75"/>
      <c r="F2" s="216" t="str">
        <f>'1.st A+B'!Y2</f>
        <v>Hustopeče 1.4.2023</v>
      </c>
      <c r="G2" s="217"/>
    </row>
    <row r="3" spans="1:8" ht="12" customHeight="1" x14ac:dyDescent="0.25">
      <c r="A3" s="213"/>
      <c r="B3" s="159"/>
      <c r="C3" s="92" t="str">
        <f>IF(A2&gt;0,VLOOKUP(A2,seznam!$A$2:$C$129,2),"------")</f>
        <v>Kouřil Sebastian</v>
      </c>
      <c r="D3" s="75"/>
      <c r="E3" s="75"/>
      <c r="F3" s="217"/>
      <c r="G3" s="217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25">
      <c r="A4" s="212"/>
      <c r="B4" s="214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Kouřil Sebastian</v>
      </c>
      <c r="E4" s="75"/>
      <c r="F4" s="75"/>
      <c r="G4" s="75"/>
    </row>
    <row r="5" spans="1:8" ht="12" customHeight="1" x14ac:dyDescent="0.25">
      <c r="A5" s="213"/>
      <c r="B5" s="214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78"/>
      <c r="F5" s="75"/>
      <c r="G5" s="75"/>
    </row>
    <row r="6" spans="1:8" ht="12" customHeight="1" x14ac:dyDescent="0.25">
      <c r="A6" s="212">
        <v>20</v>
      </c>
      <c r="B6" s="214">
        <v>3</v>
      </c>
      <c r="C6" s="74" t="str">
        <f>IF(A6&gt;0,VLOOKUP(A6,seznam!$A$2:$C$129,3),"------")</f>
        <v>Klobouky u Brna</v>
      </c>
      <c r="D6" s="75"/>
      <c r="E6" s="79" t="str">
        <f>IF('zap_útěcha A'!W2&gt;'zap_útěcha A'!Y2,'zap_útěcha A'!O2,IF('zap_útěcha A'!W2&lt;'zap_útěcha A'!Y2,'zap_útěcha A'!Q2," "))</f>
        <v>Křupka Matyáš</v>
      </c>
      <c r="F6" s="75"/>
      <c r="G6" s="75"/>
    </row>
    <row r="7" spans="1:8" ht="12" customHeight="1" x14ac:dyDescent="0.25">
      <c r="A7" s="213"/>
      <c r="B7" s="214"/>
      <c r="C7" s="92" t="str">
        <f>IF(A6&gt;0,VLOOKUP(A6,seznam!$A$2:$C$129,2),"------")</f>
        <v>Hutáková Pavla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(10;11;9;;)</v>
      </c>
      <c r="F7" s="78"/>
      <c r="G7" s="75"/>
    </row>
    <row r="8" spans="1:8" ht="12" customHeight="1" x14ac:dyDescent="0.25">
      <c r="A8" s="212">
        <v>18</v>
      </c>
      <c r="B8" s="214">
        <v>4</v>
      </c>
      <c r="C8" s="76" t="str">
        <f>IF(A8&gt;0,VLOOKUP(A8,seznam!$A$2:$C$129,3),"------")</f>
        <v>KST Vyškov</v>
      </c>
      <c r="D8" s="77" t="str">
        <f>IF('zap_útěcha A'!J3&gt;'zap_útěcha A'!L3,'zap_útěcha A'!B3,IF('zap_útěcha A'!J3&lt;'zap_útěcha A'!L3,'zap_útěcha A'!D3," "))</f>
        <v>Křupka Matyáš</v>
      </c>
      <c r="E8" s="78"/>
      <c r="F8" s="78"/>
      <c r="G8" s="75"/>
    </row>
    <row r="9" spans="1:8" ht="12" customHeight="1" x14ac:dyDescent="0.25">
      <c r="A9" s="213"/>
      <c r="B9" s="214"/>
      <c r="C9" s="93" t="str">
        <f>IF(A8&gt;0,VLOOKUP(A8,seznam!$A$2:$C$129,2),"------")</f>
        <v>Křupka Matyáš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(7;6;10;;)</v>
      </c>
      <c r="E9" s="75"/>
      <c r="F9" s="78"/>
      <c r="G9" s="75"/>
    </row>
    <row r="10" spans="1:8" ht="12" customHeight="1" x14ac:dyDescent="0.25">
      <c r="A10" s="212">
        <v>19</v>
      </c>
      <c r="B10" s="214">
        <v>5</v>
      </c>
      <c r="C10" s="74" t="str">
        <f>IF(A10&gt;0,VLOOKUP(A10,seznam!$A$2:$C$129,3),"------")</f>
        <v>SKST Hodonín</v>
      </c>
      <c r="D10" s="75"/>
      <c r="E10" s="75"/>
      <c r="F10" s="79" t="str">
        <f>IF('zap_útěcha A'!W7&gt;'zap_útěcha A'!Y7,'zap_útěcha A'!O7,IF('zap_útěcha A'!W7&lt;'zap_útěcha A'!Y7,'zap_útěcha A'!Q7," "))</f>
        <v>Křupka Matyáš</v>
      </c>
      <c r="G10" s="75"/>
    </row>
    <row r="11" spans="1:8" ht="12" customHeight="1" x14ac:dyDescent="0.25">
      <c r="A11" s="213"/>
      <c r="B11" s="214"/>
      <c r="C11" s="92" t="str">
        <f>IF(A10&gt;0,VLOOKUP(A10,seznam!$A$2:$C$129,2),"------")</f>
        <v>Pešák Dominik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(5;12;8;;)</v>
      </c>
      <c r="G11" s="78"/>
    </row>
    <row r="12" spans="1:8" ht="12" customHeight="1" x14ac:dyDescent="0.25">
      <c r="A12" s="212"/>
      <c r="B12" s="214">
        <v>6</v>
      </c>
      <c r="C12" s="76" t="str">
        <f>IF(A12&gt;0,VLOOKUP(A12,seznam!$A$2:$C$129,3),"------")</f>
        <v>------</v>
      </c>
      <c r="D12" s="77" t="str">
        <f>IF('zap_útěcha A'!J4&gt;'zap_útěcha A'!L4,'zap_útěcha A'!B4,IF('zap_útěcha A'!J4&lt;'zap_útěcha A'!L4,'zap_útěcha A'!D4," "))</f>
        <v>Pešák Dominik</v>
      </c>
      <c r="E12" s="75"/>
      <c r="F12" s="78"/>
      <c r="G12" s="78"/>
    </row>
    <row r="13" spans="1:8" ht="12" customHeight="1" x14ac:dyDescent="0.25">
      <c r="A13" s="213"/>
      <c r="B13" s="214"/>
      <c r="C13" s="93" t="str">
        <f>IF(A12&gt;0,VLOOKUP(A12,seznam!$A$2:$C$129,2),"------")</f>
        <v>------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(;;;;)</v>
      </c>
      <c r="E13" s="78"/>
      <c r="F13" s="78"/>
      <c r="G13" s="78"/>
    </row>
    <row r="14" spans="1:8" ht="12" customHeight="1" x14ac:dyDescent="0.25">
      <c r="A14" s="212"/>
      <c r="B14" s="214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Pešák Dominik</v>
      </c>
      <c r="F14" s="78"/>
      <c r="G14" s="78"/>
    </row>
    <row r="15" spans="1:8" ht="12" customHeight="1" x14ac:dyDescent="0.25">
      <c r="A15" s="213"/>
      <c r="B15" s="214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(8;5;3;;)</v>
      </c>
      <c r="F15" s="75"/>
      <c r="G15" s="78"/>
    </row>
    <row r="16" spans="1:8" ht="12" customHeight="1" x14ac:dyDescent="0.25">
      <c r="A16" s="212">
        <v>16</v>
      </c>
      <c r="B16" s="214">
        <v>8</v>
      </c>
      <c r="C16" s="76" t="str">
        <f>IF(A16&gt;0,VLOOKUP(A16,seznam!$A$2:$C$129,3),"------")</f>
        <v>SKST Hodonín</v>
      </c>
      <c r="D16" s="77" t="str">
        <f>IF('zap_útěcha A'!J5&gt;'zap_útěcha A'!L5,'zap_útěcha A'!B5,IF('zap_útěcha A'!J5&lt;'zap_útěcha A'!L5,'zap_útěcha A'!D5," "))</f>
        <v>Macháček Matěj</v>
      </c>
      <c r="E16" s="78"/>
      <c r="F16" s="75"/>
      <c r="G16" s="78"/>
    </row>
    <row r="17" spans="1:7" ht="12" customHeight="1" x14ac:dyDescent="0.25">
      <c r="A17" s="213"/>
      <c r="B17" s="214"/>
      <c r="C17" s="93" t="str">
        <f>IF(A16&gt;0,VLOOKUP(A16,seznam!$A$2:$C$129,2),"------")</f>
        <v>Macháček Matěj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25">
      <c r="A18" s="212">
        <v>17</v>
      </c>
      <c r="B18" s="214">
        <v>9</v>
      </c>
      <c r="C18" s="74" t="str">
        <f>IF(A18&gt;0,VLOOKUP(A18,seznam!$A$2:$C$129,3),"------")</f>
        <v>MS Brno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Křupka Matyáš</v>
      </c>
    </row>
    <row r="19" spans="1:7" ht="12" customHeight="1" x14ac:dyDescent="0.25">
      <c r="A19" s="213"/>
      <c r="B19" s="214"/>
      <c r="C19" s="92" t="str">
        <f>IF(A18&gt;0,VLOOKUP(A18,seznam!$A$2:$C$129,2),"------")</f>
        <v>Plíšková Kristýna</v>
      </c>
      <c r="D19" s="75"/>
      <c r="E19" s="75"/>
      <c r="F19" s="82"/>
      <c r="G19"/>
    </row>
    <row r="20" spans="1:7" ht="12" customHeight="1" x14ac:dyDescent="0.25">
      <c r="A20" s="212"/>
      <c r="B20" s="214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Plíšková Kristýna</v>
      </c>
      <c r="E20" s="75"/>
      <c r="F20" s="82"/>
      <c r="G20"/>
    </row>
    <row r="21" spans="1:7" ht="12" customHeight="1" x14ac:dyDescent="0.25">
      <c r="A21" s="213"/>
      <c r="B21" s="214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78"/>
      <c r="F21" s="82"/>
      <c r="G21"/>
    </row>
    <row r="22" spans="1:7" ht="12" customHeight="1" x14ac:dyDescent="0.25">
      <c r="A22" s="212">
        <v>24</v>
      </c>
      <c r="B22" s="214">
        <v>11</v>
      </c>
      <c r="C22" s="74" t="str">
        <f>IF(A22&gt;0,VLOOKUP(A22,seznam!$A$2:$C$129,3),"------")</f>
        <v>Agrotec Hustopeče</v>
      </c>
      <c r="D22" s="75"/>
      <c r="E22" s="79" t="str">
        <f>IF('zap_útěcha A'!W4&gt;'zap_útěcha A'!Y4,'zap_útěcha A'!O4,IF('zap_útěcha A'!W4&lt;'zap_útěcha A'!Y4,'zap_útěcha A'!Q4," "))</f>
        <v>Plíšková Kristýna</v>
      </c>
      <c r="F22" s="82"/>
      <c r="G22"/>
    </row>
    <row r="23" spans="1:7" ht="12" customHeight="1" x14ac:dyDescent="0.25">
      <c r="A23" s="213"/>
      <c r="B23" s="214"/>
      <c r="C23" s="92" t="str">
        <f>IF(A22&gt;0,VLOOKUP(A22,seznam!$A$2:$C$129,2),"------")</f>
        <v>Wech Tomáš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3:2   (-5;-8;7;5;6)</v>
      </c>
      <c r="F23" s="81"/>
      <c r="G23"/>
    </row>
    <row r="24" spans="1:7" ht="12" customHeight="1" x14ac:dyDescent="0.25">
      <c r="A24" s="212">
        <v>21</v>
      </c>
      <c r="B24" s="214">
        <v>12</v>
      </c>
      <c r="C24" s="76" t="str">
        <f>IF(A24&gt;0,VLOOKUP(A24,seznam!$A$2:$C$129,3),"------")</f>
        <v>SKST Hodonín</v>
      </c>
      <c r="D24" s="77" t="str">
        <f>IF('zap_útěcha A'!J7&gt;'zap_útěcha A'!L7,'zap_útěcha A'!B7,IF('zap_útěcha A'!J7&lt;'zap_útěcha A'!L7,'zap_útěcha A'!D7," "))</f>
        <v>Baldrianová Pavla</v>
      </c>
      <c r="E24" s="78"/>
      <c r="F24" s="81"/>
      <c r="G24"/>
    </row>
    <row r="25" spans="1:7" ht="12" customHeight="1" x14ac:dyDescent="0.25">
      <c r="A25" s="213"/>
      <c r="B25" s="214"/>
      <c r="C25" s="93" t="str">
        <f>IF(A24&gt;0,VLOOKUP(A24,seznam!$A$2:$C$129,2),"------")</f>
        <v>Baldrianová Pavla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3:1   (9;6;-9;5;)</v>
      </c>
      <c r="E25" s="75"/>
      <c r="F25" s="81"/>
      <c r="G25"/>
    </row>
    <row r="26" spans="1:7" ht="12" customHeight="1" x14ac:dyDescent="0.25">
      <c r="A26" s="212">
        <v>23</v>
      </c>
      <c r="B26" s="214">
        <v>13</v>
      </c>
      <c r="C26" s="74" t="str">
        <f>IF(A26&gt;0,VLOOKUP(A26,seznam!$A$2:$C$129,3),"------")</f>
        <v>MS Brno</v>
      </c>
      <c r="D26" s="75"/>
      <c r="E26" s="75"/>
      <c r="F26" s="84" t="str">
        <f>IF('zap_útěcha A'!W8&gt;'zap_útěcha A'!Y8,'zap_útěcha A'!O8,IF('zap_útěcha A'!W8&lt;'zap_útěcha A'!Y8,'zap_útěcha A'!Q8," "))</f>
        <v>Plíšková Kristýna</v>
      </c>
      <c r="G26"/>
    </row>
    <row r="27" spans="1:7" ht="12" customHeight="1" x14ac:dyDescent="0.25">
      <c r="A27" s="213"/>
      <c r="B27" s="214"/>
      <c r="C27" s="92" t="str">
        <f>IF(A26&gt;0,VLOOKUP(A26,seznam!$A$2:$C$129,2),"------")</f>
        <v>Plíšková Kateřina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(8;14;10;;)</v>
      </c>
      <c r="G27"/>
    </row>
    <row r="28" spans="1:7" ht="12" customHeight="1" x14ac:dyDescent="0.25">
      <c r="A28" s="212">
        <v>14</v>
      </c>
      <c r="B28" s="214">
        <v>14</v>
      </c>
      <c r="C28" s="76" t="str">
        <f>IF(A28&gt;0,VLOOKUP(A28,seznam!$A$2:$C$129,3),"------")</f>
        <v>MSK Břeclav</v>
      </c>
      <c r="D28" s="77" t="str">
        <f>IF('zap_útěcha A'!J8&gt;'zap_útěcha A'!L8,'zap_útěcha A'!B8,IF('zap_útěcha A'!J8&lt;'zap_útěcha A'!L8,'zap_útěcha A'!D8," "))</f>
        <v>Plíšková Kateřina</v>
      </c>
      <c r="E28" s="75"/>
      <c r="F28" s="78"/>
      <c r="G28"/>
    </row>
    <row r="29" spans="1:7" ht="12" customHeight="1" x14ac:dyDescent="0.25">
      <c r="A29" s="213"/>
      <c r="B29" s="214"/>
      <c r="C29" s="93" t="str">
        <f>IF(A28&gt;0,VLOOKUP(A28,seznam!$A$2:$C$129,2),"------")</f>
        <v>Jungová Nicol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(3;6;6;;)</v>
      </c>
      <c r="E29" s="78"/>
      <c r="F29" s="78"/>
      <c r="G29"/>
    </row>
    <row r="30" spans="1:7" ht="12" customHeight="1" x14ac:dyDescent="0.25">
      <c r="A30" s="212"/>
      <c r="B30" s="214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Gertner Tomáš</v>
      </c>
      <c r="F30" s="78"/>
      <c r="G30"/>
    </row>
    <row r="31" spans="1:7" ht="12" customHeight="1" x14ac:dyDescent="0.25">
      <c r="A31" s="213"/>
      <c r="B31" s="214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(9;4;8;;)</v>
      </c>
      <c r="F31" s="75"/>
      <c r="G31"/>
    </row>
    <row r="32" spans="1:7" ht="12" customHeight="1" x14ac:dyDescent="0.25">
      <c r="A32" s="212">
        <v>15</v>
      </c>
      <c r="B32" s="214">
        <v>16</v>
      </c>
      <c r="C32" s="76" t="str">
        <f>IF(A32&gt;0,VLOOKUP(A32,seznam!$A$2:$C$129,3),"------")</f>
        <v>SKST Hodonín</v>
      </c>
      <c r="D32" s="77" t="str">
        <f>IF('zap_útěcha A'!J9&gt;'zap_útěcha A'!L9,'zap_útěcha A'!B9,IF('zap_útěcha A'!J9&lt;'zap_útěcha A'!L9,'zap_útěcha A'!D9," "))</f>
        <v>Gertner Tomáš</v>
      </c>
      <c r="E32" s="78"/>
      <c r="F32" s="75"/>
      <c r="G32"/>
    </row>
    <row r="33" spans="1:7" ht="12" customHeight="1" x14ac:dyDescent="0.25">
      <c r="A33" s="213"/>
      <c r="B33" s="214"/>
      <c r="C33" s="93" t="str">
        <f>IF(A32&gt;0,VLOOKUP(A32,seznam!$A$2:$C$129,2),"------")</f>
        <v>Gertner Tomáš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7192-A151-4B6A-BF73-5E5A9167DA65}">
  <dimension ref="A1:Y10"/>
  <sheetViews>
    <sheetView workbookViewId="0">
      <selection activeCell="Z15" sqref="Z15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 x14ac:dyDescent="0.25">
      <c r="A2" s="50">
        <v>1</v>
      </c>
      <c r="B2" s="51" t="str">
        <f>' útěcha A'!C3</f>
        <v>Kouřil Sebastian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Kouřil Sebastian</v>
      </c>
      <c r="P2" s="52" t="s">
        <v>10</v>
      </c>
      <c r="Q2" s="10" t="str">
        <f>' útěcha A'!D8</f>
        <v>Křupka Matyáš</v>
      </c>
      <c r="R2" s="40" t="s">
        <v>171</v>
      </c>
      <c r="S2" s="41" t="s">
        <v>179</v>
      </c>
      <c r="T2" s="41" t="s">
        <v>159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5">
      <c r="A3" s="53">
        <v>2</v>
      </c>
      <c r="B3" s="48" t="str">
        <f>' útěcha A'!C7</f>
        <v>Hutáková Pavla</v>
      </c>
      <c r="C3" s="49" t="s">
        <v>10</v>
      </c>
      <c r="D3" s="11" t="str">
        <f>' útěcha A'!C9</f>
        <v>Křupka Matyáš</v>
      </c>
      <c r="E3" s="42" t="s">
        <v>170</v>
      </c>
      <c r="F3" s="39" t="s">
        <v>162</v>
      </c>
      <c r="G3" s="39" t="s">
        <v>171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útěcha A'!D12</f>
        <v>Pešák Dominik</v>
      </c>
      <c r="P3" s="49" t="s">
        <v>10</v>
      </c>
      <c r="Q3" s="48" t="str">
        <f>' útěcha A'!D16</f>
        <v>Macháček Matěj</v>
      </c>
      <c r="R3" s="42" t="s">
        <v>153</v>
      </c>
      <c r="S3" s="39" t="s">
        <v>165</v>
      </c>
      <c r="T3" s="39" t="s">
        <v>158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3">
        <v>3</v>
      </c>
      <c r="B4" s="48" t="str">
        <f>' útěcha A'!C11</f>
        <v>Pešák Dominik</v>
      </c>
      <c r="C4" s="49" t="s">
        <v>10</v>
      </c>
      <c r="D4" s="11" t="str">
        <f>' útěcha A'!C13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9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útěcha A'!D20</f>
        <v>Plíšková Kristýna</v>
      </c>
      <c r="P4" s="49" t="s">
        <v>10</v>
      </c>
      <c r="Q4" s="11" t="str">
        <f>' útěcha A'!D24</f>
        <v>Baldrianová Pavla</v>
      </c>
      <c r="R4" s="42" t="s">
        <v>163</v>
      </c>
      <c r="S4" s="39" t="s">
        <v>160</v>
      </c>
      <c r="T4" s="39" t="s">
        <v>155</v>
      </c>
      <c r="U4" s="39" t="s">
        <v>165</v>
      </c>
      <c r="V4" s="58" t="s">
        <v>166</v>
      </c>
      <c r="W4" s="56">
        <f t="shared" ref="W4:W5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2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8" thickBot="1" x14ac:dyDescent="0.3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Macháček Matěj</v>
      </c>
      <c r="E5" s="42"/>
      <c r="F5" s="39"/>
      <c r="G5" s="39"/>
      <c r="H5" s="39"/>
      <c r="I5" s="58"/>
      <c r="J5" s="56">
        <f t="shared" ref="J4:J9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4">
        <v>4</v>
      </c>
      <c r="O5" s="59" t="str">
        <f>' útěcha A'!D28</f>
        <v>Plíšková Kateřina</v>
      </c>
      <c r="P5" s="60" t="s">
        <v>10</v>
      </c>
      <c r="Q5" s="12" t="str">
        <f>' útěcha A'!D32</f>
        <v>Gertner Tomáš</v>
      </c>
      <c r="R5" s="43" t="s">
        <v>159</v>
      </c>
      <c r="S5" s="44" t="s">
        <v>168</v>
      </c>
      <c r="T5" s="44" t="s">
        <v>160</v>
      </c>
      <c r="U5" s="44"/>
      <c r="V5" s="61"/>
      <c r="W5" s="62">
        <f t="shared" si="1"/>
        <v>0</v>
      </c>
      <c r="X5" s="29" t="s">
        <v>7</v>
      </c>
      <c r="Y5" s="30">
        <f t="shared" si="2"/>
        <v>3</v>
      </c>
    </row>
    <row r="6" spans="1:25" ht="13.8" thickBot="1" x14ac:dyDescent="0.3">
      <c r="A6" s="53">
        <v>5</v>
      </c>
      <c r="B6" s="48" t="str">
        <f>' útěcha A'!C19</f>
        <v>Plíšková Kristýna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0"/>
        <v>0</v>
      </c>
      <c r="N6" s="219" t="s">
        <v>24</v>
      </c>
      <c r="O6" s="219"/>
      <c r="P6" s="219"/>
      <c r="Q6" s="219"/>
      <c r="R6" s="218"/>
      <c r="S6" s="218"/>
      <c r="T6" s="218"/>
      <c r="U6" s="218"/>
      <c r="V6" s="218"/>
      <c r="W6" s="218"/>
      <c r="X6" s="218"/>
      <c r="Y6" s="218"/>
    </row>
    <row r="7" spans="1:25" x14ac:dyDescent="0.25">
      <c r="A7" s="53">
        <v>6</v>
      </c>
      <c r="B7" s="48" t="str">
        <f>' útěcha A'!C23</f>
        <v>Wech Tomáš</v>
      </c>
      <c r="C7" s="49" t="s">
        <v>10</v>
      </c>
      <c r="D7" s="11" t="str">
        <f>' útěcha A'!C25</f>
        <v>Baldrianová Pavla</v>
      </c>
      <c r="E7" s="42" t="s">
        <v>159</v>
      </c>
      <c r="F7" s="39" t="s">
        <v>162</v>
      </c>
      <c r="G7" s="39" t="s">
        <v>169</v>
      </c>
      <c r="H7" s="39" t="s">
        <v>163</v>
      </c>
      <c r="I7" s="58"/>
      <c r="J7" s="56">
        <f t="shared" si="3"/>
        <v>1</v>
      </c>
      <c r="K7" s="26" t="s">
        <v>7</v>
      </c>
      <c r="L7" s="27">
        <f t="shared" si="0"/>
        <v>3</v>
      </c>
      <c r="N7" s="50">
        <v>1</v>
      </c>
      <c r="O7" s="51" t="str">
        <f>' útěcha A'!E6</f>
        <v>Křupka Matyáš</v>
      </c>
      <c r="P7" s="52" t="s">
        <v>10</v>
      </c>
      <c r="Q7" s="69" t="str">
        <f>' útěcha A'!E14</f>
        <v>Pešák Dominik</v>
      </c>
      <c r="R7" s="66" t="s">
        <v>165</v>
      </c>
      <c r="S7" s="41" t="s">
        <v>173</v>
      </c>
      <c r="T7" s="41" t="s">
        <v>153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 x14ac:dyDescent="0.3">
      <c r="A8" s="53">
        <v>7</v>
      </c>
      <c r="B8" s="48" t="str">
        <f>' útěcha A'!C27</f>
        <v>Plíšková Kateřina</v>
      </c>
      <c r="C8" s="49" t="s">
        <v>10</v>
      </c>
      <c r="D8" s="11" t="str">
        <f>' útěcha A'!C29</f>
        <v>Jungová Nicol</v>
      </c>
      <c r="E8" s="42" t="s">
        <v>158</v>
      </c>
      <c r="F8" s="39" t="s">
        <v>166</v>
      </c>
      <c r="G8" s="39" t="s">
        <v>166</v>
      </c>
      <c r="H8" s="39"/>
      <c r="I8" s="58"/>
      <c r="J8" s="56">
        <f t="shared" si="3"/>
        <v>3</v>
      </c>
      <c r="K8" s="26" t="s">
        <v>7</v>
      </c>
      <c r="L8" s="27">
        <f t="shared" si="0"/>
        <v>0</v>
      </c>
      <c r="N8" s="54">
        <v>2</v>
      </c>
      <c r="O8" s="59" t="str">
        <f>' útěcha A'!E22</f>
        <v>Plíšková Kristýna</v>
      </c>
      <c r="P8" s="60" t="s">
        <v>10</v>
      </c>
      <c r="Q8" s="71" t="str">
        <f>' útěcha A'!E30</f>
        <v>Gertner Tomáš</v>
      </c>
      <c r="R8" s="68" t="s">
        <v>153</v>
      </c>
      <c r="S8" s="44" t="s">
        <v>176</v>
      </c>
      <c r="T8" s="44" t="s">
        <v>161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8" thickBot="1" x14ac:dyDescent="0.3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Gertner Tomáš</v>
      </c>
      <c r="E9" s="43"/>
      <c r="F9" s="44"/>
      <c r="G9" s="44"/>
      <c r="H9" s="44"/>
      <c r="I9" s="61"/>
      <c r="J9" s="62">
        <f t="shared" si="3"/>
        <v>0</v>
      </c>
      <c r="K9" s="29" t="s">
        <v>7</v>
      </c>
      <c r="L9" s="30">
        <v>3</v>
      </c>
      <c r="N9" s="219" t="s">
        <v>72</v>
      </c>
      <c r="O9" s="219"/>
      <c r="P9" s="219"/>
      <c r="Q9" s="219"/>
      <c r="R9" s="218"/>
      <c r="S9" s="218"/>
      <c r="T9" s="218"/>
      <c r="U9" s="218"/>
      <c r="V9" s="218"/>
      <c r="W9" s="218"/>
      <c r="X9" s="218"/>
      <c r="Y9" s="218"/>
    </row>
    <row r="10" spans="1:25" ht="13.8" thickBot="1" x14ac:dyDescent="0.3">
      <c r="N10" s="101">
        <v>1</v>
      </c>
      <c r="O10" s="102" t="str">
        <f>' útěcha A'!F10</f>
        <v>Křupka Matyáš</v>
      </c>
      <c r="P10" s="103" t="s">
        <v>10</v>
      </c>
      <c r="Q10" s="104" t="str">
        <f>' útěcha A'!F26</f>
        <v>Plíšková Kristýna</v>
      </c>
      <c r="R10" s="105" t="s">
        <v>169</v>
      </c>
      <c r="S10" s="106" t="s">
        <v>166</v>
      </c>
      <c r="T10" s="106" t="s">
        <v>153</v>
      </c>
      <c r="U10" s="106"/>
      <c r="V10" s="107"/>
      <c r="W10" s="10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09" t="s">
        <v>7</v>
      </c>
      <c r="Y10" s="110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zápis</vt:lpstr>
      <vt:lpstr>zápis tisk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Lenka</cp:lastModifiedBy>
  <cp:lastPrinted>2023-04-01T13:41:56Z</cp:lastPrinted>
  <dcterms:created xsi:type="dcterms:W3CDTF">2003-12-23T23:27:09Z</dcterms:created>
  <dcterms:modified xsi:type="dcterms:W3CDTF">2023-04-01T14:53:53Z</dcterms:modified>
</cp:coreProperties>
</file>